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195" windowHeight="8505" activeTab="1"/>
  </bookViews>
  <sheets>
    <sheet name="basisgegevens" sheetId="1" r:id="rId1"/>
    <sheet name="pa" sheetId="5" r:id="rId2"/>
  </sheets>
  <calcPr calcId="125725"/>
</workbook>
</file>

<file path=xl/calcChain.xml><?xml version="1.0" encoding="utf-8"?>
<calcChain xmlns="http://schemas.openxmlformats.org/spreadsheetml/2006/main">
  <c r="F12" i="1"/>
  <c r="E3"/>
  <c r="L9" i="5" l="1"/>
  <c r="J9"/>
  <c r="C9"/>
  <c r="K9" s="1"/>
  <c r="L8"/>
  <c r="J8"/>
  <c r="C8"/>
  <c r="K8" s="1"/>
  <c r="L7"/>
  <c r="J7"/>
  <c r="C7"/>
  <c r="K7" s="1"/>
  <c r="L6"/>
  <c r="J6"/>
  <c r="C6"/>
  <c r="K6" s="1"/>
  <c r="L5"/>
  <c r="J5"/>
  <c r="C5"/>
  <c r="K5" s="1"/>
  <c r="L4"/>
  <c r="J4"/>
  <c r="C4"/>
  <c r="K4" s="1"/>
  <c r="L3"/>
  <c r="J3"/>
  <c r="C3"/>
  <c r="K3" s="1"/>
  <c r="L2"/>
  <c r="J2"/>
  <c r="C2"/>
  <c r="K2" s="1"/>
  <c r="F10" i="1"/>
  <c r="E6"/>
  <c r="E5"/>
  <c r="E4"/>
  <c r="M9" i="5" l="1"/>
  <c r="M7"/>
  <c r="M5"/>
  <c r="M3"/>
  <c r="M8"/>
  <c r="M6"/>
  <c r="M4"/>
  <c r="M2"/>
  <c r="O2" s="1"/>
  <c r="O4"/>
  <c r="O6"/>
  <c r="O8"/>
  <c r="O3"/>
  <c r="O5"/>
  <c r="P5" s="1"/>
  <c r="O7"/>
  <c r="O9"/>
  <c r="P9" s="1"/>
  <c r="P8" l="1"/>
  <c r="P4"/>
  <c r="R7"/>
  <c r="S7" s="1"/>
  <c r="T7" s="1"/>
  <c r="R3"/>
  <c r="S3" s="1"/>
  <c r="T3" s="1"/>
  <c r="R6"/>
  <c r="S6" s="1"/>
  <c r="T6" s="1"/>
  <c r="R2"/>
  <c r="S2" s="1"/>
  <c r="T2" s="1"/>
  <c r="R9"/>
  <c r="S9" s="1"/>
  <c r="T9" s="1"/>
  <c r="P7"/>
  <c r="R5"/>
  <c r="S5" s="1"/>
  <c r="T5" s="1"/>
  <c r="P3"/>
  <c r="R8"/>
  <c r="S8" s="1"/>
  <c r="T8" s="1"/>
  <c r="P6"/>
  <c r="R4"/>
  <c r="S4" s="1"/>
  <c r="T4" s="1"/>
  <c r="P2"/>
</calcChain>
</file>

<file path=xl/sharedStrings.xml><?xml version="1.0" encoding="utf-8"?>
<sst xmlns="http://schemas.openxmlformats.org/spreadsheetml/2006/main" count="137" uniqueCount="131">
  <si>
    <t>werkkosten (1)</t>
  </si>
  <si>
    <t>categorie</t>
  </si>
  <si>
    <t>Arbovoorzieningen op de werkplek, inclusief - bij thuiswerk - de werkplek in de woning van de werknemer</t>
  </si>
  <si>
    <t xml:space="preserve">EHBO cursussen, stoelshiatsu etc., die onderdeel uitmaken van het ARBO-plan </t>
  </si>
  <si>
    <t>intermediaire kosten (2)</t>
  </si>
  <si>
    <t>gerichte vrijstelling (3)</t>
  </si>
  <si>
    <t>nihil waardering (4)</t>
  </si>
  <si>
    <r>
      <t>Mobiele telefoons (bruikleen, abonnement op naam werkgever) die door de werkgever ter beschikking zijn gesteld bij een zakelijk gebruik van</t>
    </r>
    <r>
      <rPr>
        <b/>
        <sz val="10"/>
        <rFont val="Arial"/>
        <family val="2"/>
      </rPr>
      <t xml:space="preserve"> meer</t>
    </r>
    <r>
      <rPr>
        <sz val="10"/>
        <rFont val="Arial"/>
        <family val="2"/>
      </rPr>
      <t xml:space="preserve"> dan 10%</t>
    </r>
  </si>
  <si>
    <r>
      <t>Mobiele telefoons (bruikleen, abonnement op naam werkgever) die door de werkgever ter beschikking zijn gesteld bij een zakelijk gebruik van</t>
    </r>
    <r>
      <rPr>
        <b/>
        <sz val="10"/>
        <rFont val="Arial"/>
        <family val="2"/>
      </rPr>
      <t xml:space="preserve"> minder</t>
    </r>
    <r>
      <rPr>
        <sz val="10"/>
        <rFont val="Arial"/>
        <family val="2"/>
      </rPr>
      <t xml:space="preserve"> dan 10%</t>
    </r>
  </si>
  <si>
    <t>Maaltijden met zakenrelaties</t>
  </si>
  <si>
    <t>Maaltijden en consumpties bij dienstreizen</t>
  </si>
  <si>
    <t>bedrag</t>
  </si>
  <si>
    <r>
      <t xml:space="preserve">Maaltijden met een meer dan bijkomstig zakelijk karakter </t>
    </r>
    <r>
      <rPr>
        <b/>
        <i/>
        <sz val="10"/>
        <rFont val="Arial"/>
        <family val="2"/>
      </rPr>
      <t>op de werkplek</t>
    </r>
    <r>
      <rPr>
        <i/>
        <sz val="10"/>
        <rFont val="Arial"/>
        <family val="2"/>
      </rPr>
      <t xml:space="preserve"> (koopavonden, overwerk)</t>
    </r>
  </si>
  <si>
    <r>
      <t xml:space="preserve">Maaltijden met een meer dan bijkomstig zakelijk karakter </t>
    </r>
    <r>
      <rPr>
        <b/>
        <i/>
        <sz val="10"/>
        <rFont val="Arial"/>
        <family val="2"/>
      </rPr>
      <t>buiten de werkplek</t>
    </r>
    <r>
      <rPr>
        <i/>
        <sz val="10"/>
        <rFont val="Arial"/>
        <family val="2"/>
      </rPr>
      <t xml:space="preserve"> (koopavonden, overwerk)</t>
    </r>
  </si>
  <si>
    <t>Vergoeding van extraterritoriale kosten naast de 30%-regeling</t>
  </si>
  <si>
    <t>30% vergoeding</t>
  </si>
  <si>
    <t>Kosten van golfabonnementen, Rotary, Lion's Club en dergelijke</t>
  </si>
  <si>
    <t>alle kosten m.b.t. kinderopvang</t>
  </si>
  <si>
    <t>Rentevoordeel personeelsleningen, bij lening eigen woning, lening fiets</t>
  </si>
  <si>
    <t>Rentevoordeel ander soorten leningen</t>
  </si>
  <si>
    <t>Bedrijfsfitness op de werkplek</t>
  </si>
  <si>
    <t>Bedrijfsfitness buiten de werkplek</t>
  </si>
  <si>
    <t>Vergoedingen voor representatiekosten t.b.v. externe relaties</t>
  </si>
  <si>
    <t>Aanspraken op ziektekostenregelingen (bijv. IZA bedrijfszorgpakket)</t>
  </si>
  <si>
    <t>Vaste kostenvergoedingen die op voorhand niet zijn gespecificeerd</t>
  </si>
  <si>
    <t>Vaste kosten die zijn gespecificeerd:</t>
  </si>
  <si>
    <t>Om tot een juiste bepaling van dat deel te komen wat onder de werkkosten valt is hieronder aangegeven welke kostenvergoeding in mindering kunnen worden gebracht</t>
  </si>
  <si>
    <t>Vaste kosten</t>
  </si>
  <si>
    <t>restant=</t>
  </si>
  <si>
    <r>
      <rPr>
        <b/>
        <sz val="10"/>
        <rFont val="Arial"/>
        <family val="2"/>
      </rPr>
      <t>minus</t>
    </r>
    <r>
      <rPr>
        <sz val="10"/>
        <rFont val="Arial"/>
        <family val="2"/>
      </rPr>
      <t>: deel van de kosten wat betrekking heeft op externe relaties (zakenrelaties)</t>
    </r>
  </si>
  <si>
    <r>
      <rPr>
        <b/>
        <sz val="10"/>
        <rFont val="Arial"/>
        <family val="2"/>
      </rPr>
      <t>minus</t>
    </r>
    <r>
      <rPr>
        <sz val="10"/>
        <rFont val="Arial"/>
        <family val="2"/>
      </rPr>
      <t>: deel van de kosten dat betrekking heeft op tijdelijke verblijfskosten</t>
    </r>
  </si>
  <si>
    <r>
      <rPr>
        <b/>
        <sz val="10"/>
        <rFont val="Arial"/>
        <family val="2"/>
      </rPr>
      <t>minus</t>
    </r>
    <r>
      <rPr>
        <sz val="10"/>
        <rFont val="Arial"/>
        <family val="2"/>
      </rPr>
      <t>: deel dat betrekking heeft op studie/congressen excursies, seminars etc.</t>
    </r>
  </si>
  <si>
    <r>
      <rPr>
        <b/>
        <sz val="10"/>
        <rFont val="Arial"/>
        <family val="2"/>
      </rPr>
      <t>minus</t>
    </r>
    <r>
      <rPr>
        <sz val="10"/>
        <rFont val="Arial"/>
        <family val="2"/>
      </rPr>
      <t>: deel van de kosten m.b.t. de auto van de zaak (parkeren, wassen, schoonmaakmiddelen etc.)</t>
    </r>
  </si>
  <si>
    <r>
      <rPr>
        <b/>
        <sz val="10"/>
        <rFont val="Arial"/>
        <family val="2"/>
      </rPr>
      <t>minus</t>
    </r>
    <r>
      <rPr>
        <sz val="10"/>
        <rFont val="Arial"/>
        <family val="2"/>
      </rPr>
      <t>: deel van de kosten met betrekking tot scholing, opleiding en vakliteratuur</t>
    </r>
  </si>
  <si>
    <t>Zakelijke verhuiskosten tot € 7.750,= plus de kosten van het overbrengen van de inboedel</t>
  </si>
  <si>
    <t>Zakelijke verhuiskosten boven het bedrag van  € 7.750,= plus de kosten van het overbrengen van de inboedel.</t>
  </si>
  <si>
    <t>OV-jaarkaarten of voordeelurenkaarten die mede zakelijk ter beschikking worden gesteld, c.q. gebruikt worden voor woon-werkverkeer</t>
  </si>
  <si>
    <t>Fietsregeling: vergoedingen en verstrekkingen hiervan</t>
  </si>
  <si>
    <t>Apparatuur, gereedschap, materiaal etc. dat in bruikleen ter beschikking is gesteld en worden achtergelaten op de werkplek</t>
  </si>
  <si>
    <t>Kleding die aan de werknemer ter beschikking wordt gesteld en op de werkplek achterblijft</t>
  </si>
  <si>
    <t>Kleding die in bruikleen ter beschikking is gesteld zonder logo en die ook buiten werktijd kan worden gedragen (inclusief reiniging)</t>
  </si>
  <si>
    <t>Kleding die ter beschikking is gesteld met een bedrijfslogo ter grootte van minimaal 70 cm2 en die ook buiten werktijd kan worden gedragen (inclusief reiniging)</t>
  </si>
  <si>
    <t>Vergoeding in geld van de door de werknemer aangeschafte werkkleding (inclusief de reinigingskosten)</t>
  </si>
  <si>
    <t>Kantoorbenodigdheden, agenda's, rekenmachines, en in bruikleen ter beschikking gestelde computers, apparatuur en gereedschappen die ten minste 90 % zakelijk worden gebruikt.</t>
  </si>
  <si>
    <t>totaalbedragen</t>
  </si>
  <si>
    <t>Fiscale loon:</t>
  </si>
  <si>
    <t>Fiscale loon groene tabel:</t>
  </si>
  <si>
    <t>Fiscale loon gr.slag werkkosten.</t>
  </si>
  <si>
    <t>Kostenvergoedingen vrijwillige brandweer (de huidige belastingvrije bedragen)</t>
  </si>
  <si>
    <t>Inwoners</t>
  </si>
  <si>
    <t>Burgemeester</t>
  </si>
  <si>
    <t>Wethouder</t>
  </si>
  <si>
    <t>Raadsleden</t>
  </si>
  <si>
    <t>Totaal huidig</t>
  </si>
  <si>
    <t>Totaal met WKR</t>
  </si>
  <si>
    <t>Besparing max</t>
  </si>
  <si>
    <t>80% heffing</t>
  </si>
  <si>
    <t>WKR met 80% heffing</t>
  </si>
  <si>
    <t>Besparing</t>
  </si>
  <si>
    <t>8001-14000</t>
  </si>
  <si>
    <t>14001-18000</t>
  </si>
  <si>
    <t>18001-24000</t>
  </si>
  <si>
    <t>24001-40000</t>
  </si>
  <si>
    <t>40001-60000</t>
  </si>
  <si>
    <t>60001-100000</t>
  </si>
  <si>
    <t>100001-150000</t>
  </si>
  <si>
    <t>Gebruik van het parkeerterrein van de werkgever, alsmede het gebruik van de fietsenstalling</t>
  </si>
  <si>
    <t>Studiekosten, (bij)scholing, cursussen, congressen, seminars, symposia e.d. en de kosten van EVC-procedures, dus alle kosten om kennisen vaardigheden te verbreden/vergroten in samenhang met de dienstbetrekking.</t>
  </si>
  <si>
    <t xml:space="preserve">Rijbewijs </t>
  </si>
  <si>
    <t>Inschrijving in beroepsregister</t>
  </si>
  <si>
    <t>Vergoeding vakbondscontributie</t>
  </si>
  <si>
    <t>Inentingen en medische keuringen (in het kader van preventie- en verzuimbeleid</t>
  </si>
  <si>
    <t>Beschermende en isolerende bedrijfskleding die speciaal geschikt gemaakt is voor de beroepsuitoefening</t>
  </si>
  <si>
    <t>Vergoeding koffiegeld en "snack"geld op de werkplek</t>
  </si>
  <si>
    <t>Verstrekkingen van consumpties op de werkplek (mits geen maaltijd)</t>
  </si>
  <si>
    <t>Verstrekkingen van consumpties bij personeelsfeesten buiten de werkplek (o.a. jubilea, recepties etc.)</t>
  </si>
  <si>
    <t>Vergoeding van aangewezen kosten van internationale scholen</t>
  </si>
  <si>
    <t>Daadwerkelijke extraterritoriale kosten</t>
  </si>
  <si>
    <t>Vergoeding schade wegens ontvreemding van eigendommen tijdens werktijd</t>
  </si>
  <si>
    <t>Schade door natuurrampen, die doorgaans niet kunnen worden verzekerd</t>
  </si>
  <si>
    <t>Producten uit eigen bedrijf</t>
  </si>
  <si>
    <t>Kosten beveiliging van personeelsleden</t>
  </si>
  <si>
    <t>Declaraties van werkgeverskosten die een werknemer heeft voorgeschoten</t>
  </si>
  <si>
    <t>Kerstpakketten, en andere geschenken minus het bedrag van aan derden verstrekte kerstpakketten en andere geschenken</t>
  </si>
  <si>
    <t>Kleine geschenken (tot een bedrag van € 25,=) (verjaardagsbloemetje, fruitmand bij ziekte)</t>
  </si>
  <si>
    <t>Vergoeding representatiekosten collegae (interne representatie)</t>
  </si>
  <si>
    <t>Persoonlijke verzorging</t>
  </si>
  <si>
    <t>Ontvangst zakelijke relaties thuis</t>
  </si>
  <si>
    <t>Aan- en verkoopkosten van de woning indien de verhuizing zakelijk is.</t>
  </si>
  <si>
    <t>Verblijfkosten die tijdelijk zijn bij dienstreizen (wel het 20- dagen criterium in de gaten houden)</t>
  </si>
  <si>
    <t>Vergoeding van de kosten van de werkplek van de werknemer thuis (uitgezonderd arboverstrekkingen)</t>
  </si>
  <si>
    <t>Vergoeden kosten thuisgarage</t>
  </si>
  <si>
    <t>Huisvesting buiten de woonplaats met betrekking tot de dienstbetrekking</t>
  </si>
  <si>
    <t>Vergoeding parkeervergunning buiten het terrein van de werkgever voor het eigen vervoermiddel van de werknemer.</t>
  </si>
  <si>
    <r>
      <t xml:space="preserve">Vergoeding door de werkgever van de door de werknemer aangeschafte OV-jaarkaarten of voordeelurenkaarten voor het deel dat </t>
    </r>
    <r>
      <rPr>
        <b/>
        <u/>
        <sz val="10"/>
        <rFont val="Arial"/>
        <family val="2"/>
      </rPr>
      <t>geen</t>
    </r>
    <r>
      <rPr>
        <sz val="10"/>
        <rFont val="Arial"/>
        <family val="2"/>
      </rPr>
      <t xml:space="preserve"> betrekking heeft op de daadwerkelijke kosten van woon-werkverkeer en de kosten van dienstreizen.</t>
    </r>
  </si>
  <si>
    <t>Werkplekinrichting (computer, vaste telefoon, internetaansluiting etc.)</t>
  </si>
  <si>
    <t>vastleggen in ARBO regeling !</t>
  </si>
  <si>
    <t>Werkgeversdeel contributie voor de personeelsvereninging</t>
  </si>
  <si>
    <t>Vergoeding van Verklaring Omtrent Gedrag (VOG)</t>
  </si>
  <si>
    <t>Vergoeding reiskosten reizen eigen vervoer boven € 0,19 per km. (indien niet belast bij de werknemer)</t>
  </si>
  <si>
    <t>Vergoeding advocaatkosten voor/van de werknemer bij ontslag</t>
  </si>
  <si>
    <t>Telewerkvergoeding</t>
  </si>
  <si>
    <t>Vakliteratuur op de werkplek en thuis + digitale abonnementen</t>
  </si>
  <si>
    <t>Personeelsfeesten, personeelsreizen, afdelingsuitjes, sinterklaasfeest e.d. buiten de werkplek</t>
  </si>
  <si>
    <t>Raadsexcursie waarbij zakelijk karakter overheerst</t>
  </si>
  <si>
    <t>Alle overige vergoedingen en verstrekkingen in geld en natura</t>
  </si>
  <si>
    <t xml:space="preserve">Vergoedingen in geld voor en door de werknemer zelf aangeschafte computers, apparatuur, gereedschappen, e.d. </t>
  </si>
  <si>
    <t>Outplacementkosten / Reïntegratie</t>
  </si>
  <si>
    <t>Vergoeding internet, vaste telefoon thuis, mobiele telefoon en prepaid kaarten</t>
  </si>
  <si>
    <t>Vergoedingen voor onregelmatige diensten, indien netto</t>
  </si>
  <si>
    <t>Vergoeding aanvullende  ziektekostenverzekering, indien netto</t>
  </si>
  <si>
    <t>Premie ziektekostenregelingen (bijv. IZA bedrijfszorgpakket)</t>
  </si>
  <si>
    <t>Netto Ambtstoelage Burgemeester</t>
  </si>
  <si>
    <t>Netto onkostenvergoedingen Wethouders</t>
  </si>
  <si>
    <t>Netto onkostenvergoedingen Raadsleden (alleen raadsleden die voor opting-in hebben gekozen)</t>
  </si>
  <si>
    <t>Vergoeding parkeer/veer/tolgelden boven € 0,19 per kilometer voor eigen vervoermiddel (mits niet bij de werknemer al via loon belast)</t>
  </si>
  <si>
    <t>Kleding die in bruikleen ter beschikking is gesteld en nagenoeg uitsluitend (90%) geschikt is om tijdens het werk te dragen. voor de duidelijkheid: handleiding loonheffingen (jaar 2012) hoofdstuk 18.52</t>
  </si>
  <si>
    <t>Vergoeding zakelijke reiskosten reizen eigen vervoer tot max.        € 0,19 per km.</t>
  </si>
  <si>
    <t>Vergoeding reiskosten woon- werkverkeer reizen eigen vervoer tot max. € 0,19 per km.</t>
  </si>
  <si>
    <t>Vergoeding door de werkgever van de door de werknemer aangeschafte OV-jaarkaarten of voordeelurenkaarten voor het deel dat betrekking heeft op de daadwerkelijke kosten van woon-werkverkeer.</t>
  </si>
  <si>
    <t>Vergoeding door de werkgever van de door de werknemer aangeschafte OV-jaarkaarten of voordeelurenkaarten voor het deel dat betrekking heeft op de daadwerkelijke kosten van dienstreizen.</t>
  </si>
  <si>
    <t>Vergoeding van de reiskosten openbaar vervoer woon-werk verkeer.</t>
  </si>
  <si>
    <t>Vergoeding van de reiskosten openbaar vervoer dienstreizen.</t>
  </si>
  <si>
    <t>Vergoeding parkeer/veer/tolgelden indien auto van de zaak.</t>
  </si>
  <si>
    <t>Laptops/I-pads door de werkgever ter beschikking gesteld en zakelijk gebruik van ten minste 90%</t>
  </si>
  <si>
    <t>Laptops/I-pads door de werkgever ter beschikking gesteld en zakelijk gebruik van minder dan 90%</t>
  </si>
  <si>
    <t>Vergoeding voor door de werknemer zelf aangeschafte (privé) laptop, I-pad en/of privé mobiele telefoon</t>
  </si>
  <si>
    <t>ter beschikking gestelde beeldschermbrillen, veiligheidsbrillen, zonnebrillen voor chauffeurs</t>
  </si>
  <si>
    <t>vergoeding voor beeldschermbrillen, veiligheidsbrillen, zonnebrillen voor chauffeurs</t>
  </si>
  <si>
    <t>Lunches, maaltijden verstrekt aan ambulante werknemers met een vaste arbeidsplaats(20 dagen criterium). Voor deze verstrekkingen geldt een forfaitair bedrag van € 3,05 minus de eigen bijgdrage van de werknemers.</t>
  </si>
  <si>
    <t>1,5% van het fiscale loon</t>
  </si>
</sst>
</file>

<file path=xl/styles.xml><?xml version="1.0" encoding="utf-8"?>
<styleSheet xmlns="http://schemas.openxmlformats.org/spreadsheetml/2006/main">
  <numFmts count="6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(\€* #,##0.00_);_(\€* \(#,##0.00\);_(\€* \-??_);_(@_)"/>
    <numFmt numFmtId="167" formatCode="&quot;€ &quot;#,##0_-"/>
    <numFmt numFmtId="168" formatCode="_(* #,##0.00_);_(* \(#,##0.00\);_(* \-??_);_(@_)"/>
    <numFmt numFmtId="169" formatCode="&quot;€&quot;\ 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ang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168" fontId="2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0" fillId="0" borderId="0" xfId="0"/>
    <xf numFmtId="0" fontId="0" fillId="0" borderId="0" xfId="0" applyAlignment="1">
      <alignment horizontal="right" textRotation="90"/>
    </xf>
    <xf numFmtId="0" fontId="0" fillId="0" borderId="0" xfId="0" applyAlignment="1">
      <alignment textRotation="90"/>
    </xf>
    <xf numFmtId="0" fontId="0" fillId="0" borderId="0" xfId="0" applyAlignment="1">
      <alignment horizontal="right"/>
    </xf>
    <xf numFmtId="4" fontId="0" fillId="0" borderId="0" xfId="0" applyNumberFormat="1"/>
    <xf numFmtId="169" fontId="4" fillId="0" borderId="0" xfId="0" applyNumberFormat="1" applyFont="1" applyFill="1" applyAlignment="1" applyProtection="1"/>
    <xf numFmtId="169" fontId="4" fillId="0" borderId="0" xfId="0" applyNumberFormat="1" applyFont="1" applyFill="1" applyAlignment="1" applyProtection="1">
      <alignment horizontal="center"/>
    </xf>
    <xf numFmtId="169" fontId="4" fillId="0" borderId="0" xfId="0" applyNumberFormat="1" applyFont="1" applyFill="1" applyAlignment="1" applyProtection="1">
      <alignment horizontal="right"/>
    </xf>
    <xf numFmtId="169" fontId="4" fillId="0" borderId="1" xfId="0" applyNumberFormat="1" applyFont="1" applyFill="1" applyBorder="1" applyAlignment="1" applyProtection="1">
      <alignment horizontal="right"/>
    </xf>
    <xf numFmtId="0" fontId="4" fillId="0" borderId="0" xfId="0" applyFont="1" applyFill="1" applyAlignment="1" applyProtection="1">
      <protection locked="0"/>
    </xf>
    <xf numFmtId="167" fontId="3" fillId="0" borderId="0" xfId="3" applyNumberFormat="1" applyFont="1" applyFill="1" applyBorder="1" applyAlignment="1" applyProtection="1"/>
    <xf numFmtId="169" fontId="3" fillId="0" borderId="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top" wrapText="1"/>
    </xf>
    <xf numFmtId="0" fontId="6" fillId="0" borderId="0" xfId="0" applyFont="1" applyFill="1" applyAlignment="1" applyProtection="1">
      <alignment vertical="top" wrapText="1"/>
    </xf>
    <xf numFmtId="0" fontId="4" fillId="0" borderId="0" xfId="0" applyFont="1" applyFill="1" applyProtection="1"/>
    <xf numFmtId="169" fontId="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169" fontId="4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top" wrapText="1"/>
    </xf>
    <xf numFmtId="0" fontId="8" fillId="0" borderId="0" xfId="0" applyFont="1" applyFill="1" applyAlignment="1" applyProtection="1">
      <alignment vertical="top" wrapText="1"/>
    </xf>
    <xf numFmtId="0" fontId="3" fillId="0" borderId="0" xfId="3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169" fontId="6" fillId="0" borderId="0" xfId="4" applyNumberFormat="1" applyFont="1" applyFill="1" applyBorder="1" applyAlignment="1" applyProtection="1">
      <alignment horizontal="right" vertical="center"/>
      <protection locked="0"/>
    </xf>
    <xf numFmtId="0" fontId="6" fillId="0" borderId="0" xfId="4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top" wrapText="1"/>
    </xf>
    <xf numFmtId="0" fontId="6" fillId="0" borderId="0" xfId="0" applyNumberFormat="1" applyFont="1" applyFill="1" applyAlignment="1" applyProtection="1">
      <alignment vertical="top" wrapText="1"/>
    </xf>
    <xf numFmtId="0" fontId="3" fillId="0" borderId="0" xfId="3" applyNumberFormat="1" applyFont="1" applyFill="1" applyBorder="1" applyAlignment="1" applyProtection="1"/>
    <xf numFmtId="0" fontId="4" fillId="0" borderId="0" xfId="0" applyNumberFormat="1" applyFont="1" applyFill="1" applyAlignment="1" applyProtection="1">
      <alignment vertical="top" wrapText="1"/>
    </xf>
    <xf numFmtId="0" fontId="9" fillId="0" borderId="0" xfId="5" applyFill="1" applyAlignment="1" applyProtection="1"/>
    <xf numFmtId="0" fontId="9" fillId="0" borderId="0" xfId="5" applyFill="1"/>
    <xf numFmtId="0" fontId="5" fillId="0" borderId="0" xfId="0" applyNumberFormat="1" applyFont="1" applyFill="1" applyAlignment="1" applyProtection="1">
      <alignment vertical="top" wrapText="1"/>
    </xf>
    <xf numFmtId="169" fontId="3" fillId="0" borderId="0" xfId="2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wrapText="1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Protection="1"/>
    <xf numFmtId="169" fontId="6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Protection="1"/>
  </cellXfs>
  <cellStyles count="6">
    <cellStyle name="Comma 2" xfId="4"/>
    <cellStyle name="Currency 2" xfId="3"/>
    <cellStyle name="Hyperlink" xfId="5" builtinId="8"/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colors>
    <mruColors>
      <color rgb="FFCC0000"/>
      <color rgb="FF9A1C12"/>
      <color rgb="FF8E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jksoverheid.nl/documenten-en-publicaties/circulaires/2011/03/08/werkkostenregeling-appa-uitbreiding-samenloopartikel-vervallen-gratificaties-en-aanpassing-procedures-bij-ziekte-burgemeesters-gemeenten.html" TargetMode="External"/><Relationship Id="rId2" Type="http://schemas.openxmlformats.org/officeDocument/2006/relationships/hyperlink" Target="http://www.vng.nl/eCache/DEF/1/03/076.html#mail" TargetMode="External"/><Relationship Id="rId1" Type="http://schemas.openxmlformats.org/officeDocument/2006/relationships/image" Target="../media/image1.jpeg"/><Relationship Id="rId5" Type="http://schemas.openxmlformats.org/officeDocument/2006/relationships/hyperlink" Target="http://www.vng.nl/smartsite.dws?id=102207&amp;ch=DEF#3" TargetMode="External"/><Relationship Id="rId4" Type="http://schemas.openxmlformats.org/officeDocument/2006/relationships/hyperlink" Target="#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3462618</xdr:colOff>
      <xdr:row>6</xdr:row>
      <xdr:rowOff>6319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62618" cy="81594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0</xdr:colOff>
      <xdr:row>15</xdr:row>
      <xdr:rowOff>66675</xdr:rowOff>
    </xdr:from>
    <xdr:to>
      <xdr:col>2</xdr:col>
      <xdr:colOff>0</xdr:colOff>
      <xdr:row>17</xdr:row>
      <xdr:rowOff>0</xdr:rowOff>
    </xdr:to>
    <xdr:sp macro="" textlink="">
      <xdr:nvSpPr>
        <xdr:cNvPr id="4" name="Afgeronde rechthoek 3"/>
        <xdr:cNvSpPr/>
      </xdr:nvSpPr>
      <xdr:spPr>
        <a:xfrm>
          <a:off x="2057400" y="2514600"/>
          <a:ext cx="3752850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Categorie abonnementen/scholing/contributie</a:t>
          </a:r>
        </a:p>
      </xdr:txBody>
    </xdr:sp>
    <xdr:clientData/>
  </xdr:twoCellAnchor>
  <xdr:twoCellAnchor>
    <xdr:from>
      <xdr:col>1</xdr:col>
      <xdr:colOff>0</xdr:colOff>
      <xdr:row>24</xdr:row>
      <xdr:rowOff>19050</xdr:rowOff>
    </xdr:from>
    <xdr:to>
      <xdr:col>2</xdr:col>
      <xdr:colOff>0</xdr:colOff>
      <xdr:row>25</xdr:row>
      <xdr:rowOff>123825</xdr:rowOff>
    </xdr:to>
    <xdr:sp macro="" textlink="">
      <xdr:nvSpPr>
        <xdr:cNvPr id="6" name="Afgeronde rechthoek 5"/>
        <xdr:cNvSpPr/>
      </xdr:nvSpPr>
      <xdr:spPr>
        <a:xfrm>
          <a:off x="0" y="4391025"/>
          <a:ext cx="3752850" cy="3429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Categorie ARBO (niet in geld)</a:t>
          </a:r>
        </a:p>
      </xdr:txBody>
    </xdr:sp>
    <xdr:clientData/>
  </xdr:twoCellAnchor>
  <xdr:twoCellAnchor>
    <xdr:from>
      <xdr:col>0</xdr:col>
      <xdr:colOff>2038350</xdr:colOff>
      <xdr:row>32</xdr:row>
      <xdr:rowOff>85725</xdr:rowOff>
    </xdr:from>
    <xdr:to>
      <xdr:col>1</xdr:col>
      <xdr:colOff>3733800</xdr:colOff>
      <xdr:row>34</xdr:row>
      <xdr:rowOff>104775</xdr:rowOff>
    </xdr:to>
    <xdr:sp macro="" textlink="">
      <xdr:nvSpPr>
        <xdr:cNvPr id="8" name="Afgeronde rechthoek 7"/>
        <xdr:cNvSpPr/>
      </xdr:nvSpPr>
      <xdr:spPr>
        <a:xfrm>
          <a:off x="2038350" y="6381750"/>
          <a:ext cx="3752850" cy="4572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Categorie  (Tele)communicatie</a:t>
          </a:r>
        </a:p>
      </xdr:txBody>
    </xdr:sp>
    <xdr:clientData/>
  </xdr:twoCellAnchor>
  <xdr:twoCellAnchor>
    <xdr:from>
      <xdr:col>1</xdr:col>
      <xdr:colOff>9525</xdr:colOff>
      <xdr:row>59</xdr:row>
      <xdr:rowOff>28575</xdr:rowOff>
    </xdr:from>
    <xdr:to>
      <xdr:col>2</xdr:col>
      <xdr:colOff>9525</xdr:colOff>
      <xdr:row>61</xdr:row>
      <xdr:rowOff>123825</xdr:rowOff>
    </xdr:to>
    <xdr:sp macro="" textlink="">
      <xdr:nvSpPr>
        <xdr:cNvPr id="9" name="Afgeronde rechthoek 8"/>
        <xdr:cNvSpPr/>
      </xdr:nvSpPr>
      <xdr:spPr>
        <a:xfrm>
          <a:off x="2066925" y="13782675"/>
          <a:ext cx="375285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Categorie </a:t>
          </a:r>
          <a:r>
            <a:rPr lang="nl-NL" sz="1100" baseline="0"/>
            <a:t> Overigen</a:t>
          </a:r>
          <a:endParaRPr lang="nl-NL" sz="1100"/>
        </a:p>
      </xdr:txBody>
    </xdr:sp>
    <xdr:clientData/>
  </xdr:twoCellAnchor>
  <xdr:twoCellAnchor>
    <xdr:from>
      <xdr:col>1</xdr:col>
      <xdr:colOff>9525</xdr:colOff>
      <xdr:row>53</xdr:row>
      <xdr:rowOff>47624</xdr:rowOff>
    </xdr:from>
    <xdr:to>
      <xdr:col>2</xdr:col>
      <xdr:colOff>9525</xdr:colOff>
      <xdr:row>55</xdr:row>
      <xdr:rowOff>19049</xdr:rowOff>
    </xdr:to>
    <xdr:sp macro="" textlink="">
      <xdr:nvSpPr>
        <xdr:cNvPr id="11" name="Afgeronde rechthoek 10"/>
        <xdr:cNvSpPr/>
      </xdr:nvSpPr>
      <xdr:spPr>
        <a:xfrm>
          <a:off x="2066925" y="12715874"/>
          <a:ext cx="3752850" cy="4476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Categorie </a:t>
          </a:r>
          <a:r>
            <a:rPr lang="nl-NL" sz="1100" baseline="0"/>
            <a:t> extraterritoriaal</a:t>
          </a:r>
          <a:endParaRPr lang="nl-NL" sz="1100"/>
        </a:p>
      </xdr:txBody>
    </xdr:sp>
    <xdr:clientData/>
  </xdr:twoCellAnchor>
  <xdr:twoCellAnchor>
    <xdr:from>
      <xdr:col>1</xdr:col>
      <xdr:colOff>9525</xdr:colOff>
      <xdr:row>77</xdr:row>
      <xdr:rowOff>66675</xdr:rowOff>
    </xdr:from>
    <xdr:to>
      <xdr:col>2</xdr:col>
      <xdr:colOff>9525</xdr:colOff>
      <xdr:row>79</xdr:row>
      <xdr:rowOff>85725</xdr:rowOff>
    </xdr:to>
    <xdr:sp macro="" textlink="">
      <xdr:nvSpPr>
        <xdr:cNvPr id="12" name="Afgeronde rechthoek 11"/>
        <xdr:cNvSpPr/>
      </xdr:nvSpPr>
      <xdr:spPr>
        <a:xfrm>
          <a:off x="647700" y="16802100"/>
          <a:ext cx="3752850" cy="3429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Categorie </a:t>
          </a:r>
          <a:r>
            <a:rPr lang="nl-NL" sz="1100" baseline="0"/>
            <a:t> Personeelsfeesten/personeelsactiviteiten</a:t>
          </a:r>
          <a:endParaRPr lang="nl-NL" sz="1100"/>
        </a:p>
      </xdr:txBody>
    </xdr:sp>
    <xdr:clientData/>
  </xdr:twoCellAnchor>
  <xdr:twoCellAnchor>
    <xdr:from>
      <xdr:col>1</xdr:col>
      <xdr:colOff>0</xdr:colOff>
      <xdr:row>41</xdr:row>
      <xdr:rowOff>66675</xdr:rowOff>
    </xdr:from>
    <xdr:to>
      <xdr:col>2</xdr:col>
      <xdr:colOff>0</xdr:colOff>
      <xdr:row>43</xdr:row>
      <xdr:rowOff>85725</xdr:rowOff>
    </xdr:to>
    <xdr:sp macro="" textlink="">
      <xdr:nvSpPr>
        <xdr:cNvPr id="13" name="Afgeronde rechthoek 12"/>
        <xdr:cNvSpPr/>
      </xdr:nvSpPr>
      <xdr:spPr>
        <a:xfrm>
          <a:off x="638175" y="9029700"/>
          <a:ext cx="3752850" cy="3429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Categorie </a:t>
          </a:r>
          <a:r>
            <a:rPr lang="nl-NL" sz="1100" baseline="0"/>
            <a:t> consumpties/maaltijden</a:t>
          </a:r>
          <a:endParaRPr lang="nl-NL" sz="1100"/>
        </a:p>
      </xdr:txBody>
    </xdr:sp>
    <xdr:clientData/>
  </xdr:twoCellAnchor>
  <xdr:twoCellAnchor>
    <xdr:from>
      <xdr:col>1</xdr:col>
      <xdr:colOff>19050</xdr:colOff>
      <xdr:row>123</xdr:row>
      <xdr:rowOff>47625</xdr:rowOff>
    </xdr:from>
    <xdr:to>
      <xdr:col>2</xdr:col>
      <xdr:colOff>19050</xdr:colOff>
      <xdr:row>125</xdr:row>
      <xdr:rowOff>66675</xdr:rowOff>
    </xdr:to>
    <xdr:sp macro="" textlink="">
      <xdr:nvSpPr>
        <xdr:cNvPr id="14" name="Afgeronde rechthoek 13"/>
        <xdr:cNvSpPr/>
      </xdr:nvSpPr>
      <xdr:spPr>
        <a:xfrm>
          <a:off x="657225" y="25850850"/>
          <a:ext cx="3752850" cy="3429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Categorie ver</a:t>
          </a:r>
          <a:r>
            <a:rPr lang="nl-NL" sz="1100" baseline="0"/>
            <a:t> voer</a:t>
          </a:r>
        </a:p>
      </xdr:txBody>
    </xdr:sp>
    <xdr:clientData/>
  </xdr:twoCellAnchor>
  <xdr:twoCellAnchor>
    <xdr:from>
      <xdr:col>1</xdr:col>
      <xdr:colOff>9525</xdr:colOff>
      <xdr:row>93</xdr:row>
      <xdr:rowOff>114300</xdr:rowOff>
    </xdr:from>
    <xdr:to>
      <xdr:col>2</xdr:col>
      <xdr:colOff>9525</xdr:colOff>
      <xdr:row>95</xdr:row>
      <xdr:rowOff>133350</xdr:rowOff>
    </xdr:to>
    <xdr:sp macro="" textlink="">
      <xdr:nvSpPr>
        <xdr:cNvPr id="16" name="Afgeronde rechthoek 15"/>
        <xdr:cNvSpPr/>
      </xdr:nvSpPr>
      <xdr:spPr>
        <a:xfrm>
          <a:off x="647700" y="18792825"/>
          <a:ext cx="3752850" cy="3429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Categorie </a:t>
          </a:r>
          <a:r>
            <a:rPr lang="nl-NL" sz="1100" baseline="0"/>
            <a:t> representatie</a:t>
          </a:r>
          <a:endParaRPr lang="nl-NL" sz="1100"/>
        </a:p>
      </xdr:txBody>
    </xdr:sp>
    <xdr:clientData/>
  </xdr:twoCellAnchor>
  <xdr:twoCellAnchor>
    <xdr:from>
      <xdr:col>1</xdr:col>
      <xdr:colOff>19050</xdr:colOff>
      <xdr:row>139</xdr:row>
      <xdr:rowOff>38101</xdr:rowOff>
    </xdr:from>
    <xdr:to>
      <xdr:col>2</xdr:col>
      <xdr:colOff>9526</xdr:colOff>
      <xdr:row>141</xdr:row>
      <xdr:rowOff>180975</xdr:rowOff>
    </xdr:to>
    <xdr:sp macro="" textlink="">
      <xdr:nvSpPr>
        <xdr:cNvPr id="17" name="Afgeronde rechthoek 16"/>
        <xdr:cNvSpPr/>
      </xdr:nvSpPr>
      <xdr:spPr>
        <a:xfrm>
          <a:off x="2076450" y="32346901"/>
          <a:ext cx="3743326" cy="46672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Categorie </a:t>
          </a:r>
          <a:r>
            <a:rPr lang="nl-NL" sz="1100" baseline="0"/>
            <a:t> werkplekvoorzieningen, op de werkvloer niet voor thuisgebruik</a:t>
          </a:r>
          <a:r>
            <a:rPr lang="nl-NL"/>
            <a:t> </a:t>
          </a:r>
          <a:endParaRPr lang="nl-NL" sz="1100"/>
        </a:p>
      </xdr:txBody>
    </xdr:sp>
    <xdr:clientData/>
  </xdr:twoCellAnchor>
  <xdr:twoCellAnchor>
    <xdr:from>
      <xdr:col>1</xdr:col>
      <xdr:colOff>28575</xdr:colOff>
      <xdr:row>100</xdr:row>
      <xdr:rowOff>85725</xdr:rowOff>
    </xdr:from>
    <xdr:to>
      <xdr:col>2</xdr:col>
      <xdr:colOff>28575</xdr:colOff>
      <xdr:row>102</xdr:row>
      <xdr:rowOff>104775</xdr:rowOff>
    </xdr:to>
    <xdr:sp macro="" textlink="">
      <xdr:nvSpPr>
        <xdr:cNvPr id="18" name="Afgeronde rechthoek 17"/>
        <xdr:cNvSpPr/>
      </xdr:nvSpPr>
      <xdr:spPr>
        <a:xfrm>
          <a:off x="666750" y="19897725"/>
          <a:ext cx="3752850" cy="3429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Categorie </a:t>
          </a:r>
          <a:r>
            <a:rPr lang="nl-NL" sz="1100" baseline="0"/>
            <a:t> vaste kostenvergoedingen</a:t>
          </a:r>
          <a:endParaRPr lang="nl-NL" sz="1100"/>
        </a:p>
      </xdr:txBody>
    </xdr:sp>
    <xdr:clientData/>
  </xdr:twoCellAnchor>
  <xdr:twoCellAnchor>
    <xdr:from>
      <xdr:col>1</xdr:col>
      <xdr:colOff>1</xdr:colOff>
      <xdr:row>146</xdr:row>
      <xdr:rowOff>0</xdr:rowOff>
    </xdr:from>
    <xdr:to>
      <xdr:col>2</xdr:col>
      <xdr:colOff>19051</xdr:colOff>
      <xdr:row>148</xdr:row>
      <xdr:rowOff>219075</xdr:rowOff>
    </xdr:to>
    <xdr:sp macro="" textlink="">
      <xdr:nvSpPr>
        <xdr:cNvPr id="19" name="Afgeronde rechthoek 18"/>
        <xdr:cNvSpPr/>
      </xdr:nvSpPr>
      <xdr:spPr>
        <a:xfrm>
          <a:off x="2057401" y="34089975"/>
          <a:ext cx="3771900" cy="54292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Categorie </a:t>
          </a:r>
          <a:r>
            <a:rPr lang="nl-NL" sz="1100" baseline="0"/>
            <a:t> werkplekvoorzieningen, op de werkvloer ook voor thuisgebruik</a:t>
          </a:r>
          <a:r>
            <a:rPr lang="nl-NL"/>
            <a:t> </a:t>
          </a:r>
          <a:endParaRPr lang="nl-NL" sz="1100"/>
        </a:p>
      </xdr:txBody>
    </xdr:sp>
    <xdr:clientData/>
  </xdr:twoCellAnchor>
  <xdr:twoCellAnchor>
    <xdr:from>
      <xdr:col>1</xdr:col>
      <xdr:colOff>0</xdr:colOff>
      <xdr:row>113</xdr:row>
      <xdr:rowOff>66675</xdr:rowOff>
    </xdr:from>
    <xdr:to>
      <xdr:col>2</xdr:col>
      <xdr:colOff>0</xdr:colOff>
      <xdr:row>115</xdr:row>
      <xdr:rowOff>152399</xdr:rowOff>
    </xdr:to>
    <xdr:sp macro="" textlink="">
      <xdr:nvSpPr>
        <xdr:cNvPr id="20" name="Afgeronde rechthoek 19"/>
        <xdr:cNvSpPr/>
      </xdr:nvSpPr>
      <xdr:spPr>
        <a:xfrm>
          <a:off x="2057400" y="25269825"/>
          <a:ext cx="3752850" cy="40957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Categorie </a:t>
          </a:r>
          <a:r>
            <a:rPr lang="nl-NL" sz="1100" baseline="0"/>
            <a:t> verblijf/huisvesting/verhuizing</a:t>
          </a:r>
        </a:p>
      </xdr:txBody>
    </xdr:sp>
    <xdr:clientData/>
  </xdr:twoCellAnchor>
  <xdr:twoCellAnchor>
    <xdr:from>
      <xdr:col>1</xdr:col>
      <xdr:colOff>0</xdr:colOff>
      <xdr:row>85</xdr:row>
      <xdr:rowOff>85725</xdr:rowOff>
    </xdr:from>
    <xdr:to>
      <xdr:col>2</xdr:col>
      <xdr:colOff>0</xdr:colOff>
      <xdr:row>87</xdr:row>
      <xdr:rowOff>104775</xdr:rowOff>
    </xdr:to>
    <xdr:sp macro="" textlink="">
      <xdr:nvSpPr>
        <xdr:cNvPr id="22" name="Afgeronde rechthoek 21"/>
        <xdr:cNvSpPr/>
      </xdr:nvSpPr>
      <xdr:spPr>
        <a:xfrm>
          <a:off x="638175" y="18764250"/>
          <a:ext cx="3752850" cy="3429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Categorie  Politieke</a:t>
          </a:r>
          <a:r>
            <a:rPr lang="nl-NL" sz="1100" baseline="0"/>
            <a:t> Ambtsdragers en vrijw. brandweer</a:t>
          </a:r>
          <a:endParaRPr lang="nl-NL" sz="1100"/>
        </a:p>
      </xdr:txBody>
    </xdr:sp>
    <xdr:clientData/>
  </xdr:twoCellAnchor>
  <xdr:twoCellAnchor>
    <xdr:from>
      <xdr:col>0</xdr:col>
      <xdr:colOff>1943100</xdr:colOff>
      <xdr:row>26</xdr:row>
      <xdr:rowOff>47625</xdr:rowOff>
    </xdr:from>
    <xdr:to>
      <xdr:col>0</xdr:col>
      <xdr:colOff>1988819</xdr:colOff>
      <xdr:row>31</xdr:row>
      <xdr:rowOff>276225</xdr:rowOff>
    </xdr:to>
    <xdr:sp macro="" textlink="">
      <xdr:nvSpPr>
        <xdr:cNvPr id="23" name="Linkeraccolade 22"/>
        <xdr:cNvSpPr/>
      </xdr:nvSpPr>
      <xdr:spPr>
        <a:xfrm>
          <a:off x="1943100" y="4886325"/>
          <a:ext cx="45719" cy="13620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0</xdr:colOff>
      <xdr:row>88</xdr:row>
      <xdr:rowOff>28574</xdr:rowOff>
    </xdr:from>
    <xdr:to>
      <xdr:col>0</xdr:col>
      <xdr:colOff>1885950</xdr:colOff>
      <xdr:row>90</xdr:row>
      <xdr:rowOff>38100</xdr:rowOff>
    </xdr:to>
    <xdr:sp macro="" textlink="">
      <xdr:nvSpPr>
        <xdr:cNvPr id="24" name="Afgeronde rechthoek 23">
          <a:hlinkClick xmlns:r="http://schemas.openxmlformats.org/officeDocument/2006/relationships" r:id="rId2"/>
        </xdr:cNvPr>
        <xdr:cNvSpPr/>
      </xdr:nvSpPr>
      <xdr:spPr>
        <a:xfrm>
          <a:off x="0" y="19240499"/>
          <a:ext cx="1885950" cy="33337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uitleg (VNG)</a:t>
          </a:r>
          <a:r>
            <a:rPr lang="nl-NL" sz="1100" baseline="0"/>
            <a:t> </a:t>
          </a:r>
          <a:endParaRPr lang="nl-NL" sz="1100"/>
        </a:p>
      </xdr:txBody>
    </xdr:sp>
    <xdr:clientData/>
  </xdr:twoCellAnchor>
  <xdr:twoCellAnchor>
    <xdr:from>
      <xdr:col>0</xdr:col>
      <xdr:colOff>0</xdr:colOff>
      <xdr:row>90</xdr:row>
      <xdr:rowOff>104775</xdr:rowOff>
    </xdr:from>
    <xdr:to>
      <xdr:col>0</xdr:col>
      <xdr:colOff>1895475</xdr:colOff>
      <xdr:row>91</xdr:row>
      <xdr:rowOff>276226</xdr:rowOff>
    </xdr:to>
    <xdr:sp macro="" textlink="">
      <xdr:nvSpPr>
        <xdr:cNvPr id="26" name="Afgeronde rechthoek 25">
          <a:hlinkClick xmlns:r="http://schemas.openxmlformats.org/officeDocument/2006/relationships" r:id="rId3"/>
        </xdr:cNvPr>
        <xdr:cNvSpPr/>
      </xdr:nvSpPr>
      <xdr:spPr>
        <a:xfrm>
          <a:off x="0" y="19640550"/>
          <a:ext cx="1895475" cy="33337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 baseline="0"/>
            <a:t>circulaire rijksoverheid </a:t>
          </a:r>
          <a:endParaRPr lang="nl-NL" sz="1100"/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1885950</xdr:colOff>
      <xdr:row>87</xdr:row>
      <xdr:rowOff>171451</xdr:rowOff>
    </xdr:to>
    <xdr:sp macro="" textlink="">
      <xdr:nvSpPr>
        <xdr:cNvPr id="27" name="Afgeronde rechthoek 26">
          <a:hlinkClick xmlns:r="http://schemas.openxmlformats.org/officeDocument/2006/relationships" r:id="rId4"/>
        </xdr:cNvPr>
        <xdr:cNvSpPr/>
      </xdr:nvSpPr>
      <xdr:spPr>
        <a:xfrm>
          <a:off x="0" y="18859500"/>
          <a:ext cx="1885950" cy="33337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 baseline="0"/>
            <a:t>excelblad politieke ambtsdr. </a:t>
          </a:r>
          <a:endParaRPr lang="nl-NL" sz="1100"/>
        </a:p>
      </xdr:txBody>
    </xdr:sp>
    <xdr:clientData/>
  </xdr:twoCellAnchor>
  <xdr:twoCellAnchor>
    <xdr:from>
      <xdr:col>1</xdr:col>
      <xdr:colOff>1381124</xdr:colOff>
      <xdr:row>8</xdr:row>
      <xdr:rowOff>0</xdr:rowOff>
    </xdr:from>
    <xdr:to>
      <xdr:col>1</xdr:col>
      <xdr:colOff>3733799</xdr:colOff>
      <xdr:row>11</xdr:row>
      <xdr:rowOff>28575</xdr:rowOff>
    </xdr:to>
    <xdr:sp macro="" textlink="">
      <xdr:nvSpPr>
        <xdr:cNvPr id="28" name="Afgeronde rechthoek 27">
          <a:hlinkClick xmlns:r="http://schemas.openxmlformats.org/officeDocument/2006/relationships" r:id="rId5"/>
        </xdr:cNvPr>
        <xdr:cNvSpPr/>
      </xdr:nvSpPr>
      <xdr:spPr>
        <a:xfrm>
          <a:off x="3438524" y="1295400"/>
          <a:ext cx="2352675" cy="5334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uitleg</a:t>
          </a:r>
          <a:r>
            <a:rPr lang="nl-NL" sz="1100" baseline="0"/>
            <a:t>  hoe om te gaan met bijstandsuitkeringen</a:t>
          </a:r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6"/>
  <sheetViews>
    <sheetView topLeftCell="A2" workbookViewId="0">
      <pane ySplit="14" topLeftCell="A43" activePane="bottomLeft" state="frozen"/>
      <selection activeCell="A2" sqref="A2"/>
      <selection pane="bottomLeft" activeCell="G12" sqref="G12"/>
    </sheetView>
  </sheetViews>
  <sheetFormatPr defaultRowHeight="12.75"/>
  <cols>
    <col min="1" max="1" width="30.85546875" style="1" customWidth="1"/>
    <col min="2" max="2" width="56.28515625" style="1" bestFit="1" customWidth="1"/>
    <col min="3" max="3" width="9.42578125" style="1" bestFit="1" customWidth="1"/>
    <col min="4" max="4" width="12.28515625" style="1" customWidth="1"/>
    <col min="5" max="5" width="13.28515625" style="2" bestFit="1" customWidth="1"/>
    <col min="6" max="6" width="14.42578125" style="1" bestFit="1" customWidth="1"/>
    <col min="7" max="16384" width="9.140625" style="1"/>
  </cols>
  <sheetData>
    <row r="2" spans="3:6">
      <c r="E2" s="1" t="s">
        <v>44</v>
      </c>
    </row>
    <row r="3" spans="3:6">
      <c r="C3" s="1" t="s">
        <v>0</v>
      </c>
      <c r="E3" s="9">
        <f>SUMIF($E$18:$E$156,1,$D$18:$D$156)</f>
        <v>0</v>
      </c>
      <c r="F3" s="9"/>
    </row>
    <row r="4" spans="3:6">
      <c r="C4" s="1" t="s">
        <v>4</v>
      </c>
      <c r="E4" s="9">
        <f>SUMIF($E$18:$E$155,2,$D$18:$D$155)</f>
        <v>0</v>
      </c>
      <c r="F4" s="9"/>
    </row>
    <row r="5" spans="3:6">
      <c r="C5" s="1" t="s">
        <v>5</v>
      </c>
      <c r="E5" s="9">
        <f>SUMIF($E$18:$E$155,3,$D$18:$D$155)</f>
        <v>0</v>
      </c>
      <c r="F5" s="9"/>
    </row>
    <row r="6" spans="3:6">
      <c r="C6" s="1" t="s">
        <v>6</v>
      </c>
      <c r="E6" s="9">
        <f>SUMIF($E$18:$E$155,4,$D$18:$D$155)</f>
        <v>0</v>
      </c>
      <c r="F6" s="9"/>
    </row>
    <row r="7" spans="3:6">
      <c r="E7" s="10"/>
      <c r="F7" s="9"/>
    </row>
    <row r="8" spans="3:6">
      <c r="C8" s="1" t="s">
        <v>45</v>
      </c>
      <c r="E8" s="10"/>
      <c r="F8" s="11">
        <v>0</v>
      </c>
    </row>
    <row r="9" spans="3:6">
      <c r="C9" s="1" t="s">
        <v>46</v>
      </c>
      <c r="E9" s="10"/>
      <c r="F9" s="11">
        <v>0</v>
      </c>
    </row>
    <row r="10" spans="3:6" ht="13.5" thickBot="1">
      <c r="C10" s="1" t="s">
        <v>47</v>
      </c>
      <c r="E10" s="10"/>
      <c r="F10" s="12">
        <f>IF(F9&lt;=(F8*0.1),F8+F9,F8)</f>
        <v>0</v>
      </c>
    </row>
    <row r="11" spans="3:6" ht="13.5" thickTop="1">
      <c r="E11" s="10"/>
      <c r="F11" s="9"/>
    </row>
    <row r="12" spans="3:6">
      <c r="C12" s="1" t="s">
        <v>130</v>
      </c>
      <c r="E12" s="10"/>
      <c r="F12" s="9">
        <f>F10*0.015</f>
        <v>0</v>
      </c>
    </row>
    <row r="13" spans="3:6">
      <c r="E13" s="1"/>
    </row>
    <row r="14" spans="3:6">
      <c r="E14" s="10"/>
      <c r="F14" s="9"/>
    </row>
    <row r="15" spans="3:6" s="3" customFormat="1">
      <c r="D15" s="3" t="s">
        <v>11</v>
      </c>
      <c r="E15" s="2" t="s">
        <v>1</v>
      </c>
    </row>
    <row r="16" spans="3:6" ht="18.75" customHeight="1">
      <c r="D16" s="13"/>
    </row>
    <row r="17" spans="1:5" ht="19.5" customHeight="1">
      <c r="C17" s="14"/>
      <c r="D17" s="15"/>
      <c r="E17" s="16"/>
    </row>
    <row r="18" spans="1:5" ht="51">
      <c r="B18" s="17" t="s">
        <v>67</v>
      </c>
      <c r="C18" s="14"/>
      <c r="D18" s="15">
        <v>0</v>
      </c>
      <c r="E18" s="16">
        <v>3</v>
      </c>
    </row>
    <row r="19" spans="1:5">
      <c r="B19" s="17" t="s">
        <v>68</v>
      </c>
      <c r="C19" s="14"/>
      <c r="D19" s="15">
        <v>0</v>
      </c>
      <c r="E19" s="16">
        <v>1</v>
      </c>
    </row>
    <row r="20" spans="1:5">
      <c r="B20" s="17" t="s">
        <v>102</v>
      </c>
      <c r="C20" s="14"/>
      <c r="D20" s="15">
        <v>0</v>
      </c>
      <c r="E20" s="16">
        <v>3</v>
      </c>
    </row>
    <row r="21" spans="1:5">
      <c r="B21" s="17" t="s">
        <v>69</v>
      </c>
      <c r="C21" s="14"/>
      <c r="D21" s="15">
        <v>0</v>
      </c>
      <c r="E21" s="16">
        <v>3</v>
      </c>
    </row>
    <row r="22" spans="1:5">
      <c r="B22" s="17" t="s">
        <v>107</v>
      </c>
      <c r="C22" s="14"/>
      <c r="D22" s="15">
        <v>0</v>
      </c>
      <c r="E22" s="16">
        <v>3</v>
      </c>
    </row>
    <row r="23" spans="1:5">
      <c r="B23" s="17" t="s">
        <v>97</v>
      </c>
      <c r="C23" s="14"/>
      <c r="D23" s="15">
        <v>0</v>
      </c>
      <c r="E23" s="16">
        <v>1</v>
      </c>
    </row>
    <row r="24" spans="1:5">
      <c r="B24" s="17" t="s">
        <v>70</v>
      </c>
      <c r="C24" s="14"/>
      <c r="D24" s="15">
        <v>0</v>
      </c>
      <c r="E24" s="16">
        <v>1</v>
      </c>
    </row>
    <row r="25" spans="1:5" ht="18.75" customHeight="1">
      <c r="B25" s="18"/>
      <c r="C25" s="19"/>
      <c r="D25" s="20"/>
      <c r="E25" s="21"/>
    </row>
    <row r="26" spans="1:5" ht="16.5" customHeight="1">
      <c r="B26" s="18"/>
      <c r="C26" s="19"/>
      <c r="D26" s="20"/>
      <c r="E26" s="21"/>
    </row>
    <row r="27" spans="1:5" ht="25.5">
      <c r="A27" s="22"/>
      <c r="B27" s="17" t="s">
        <v>3</v>
      </c>
      <c r="C27" s="19"/>
      <c r="D27" s="15">
        <v>0</v>
      </c>
      <c r="E27" s="21">
        <v>4</v>
      </c>
    </row>
    <row r="28" spans="1:5" ht="25.5">
      <c r="A28" s="22"/>
      <c r="B28" s="17" t="s">
        <v>2</v>
      </c>
      <c r="C28" s="19"/>
      <c r="D28" s="15">
        <v>0</v>
      </c>
      <c r="E28" s="16">
        <v>4</v>
      </c>
    </row>
    <row r="29" spans="1:5" ht="25.5">
      <c r="A29" s="3" t="s">
        <v>96</v>
      </c>
      <c r="B29" s="17" t="s">
        <v>127</v>
      </c>
      <c r="C29" s="19"/>
      <c r="D29" s="15">
        <v>0</v>
      </c>
      <c r="E29" s="21">
        <v>4</v>
      </c>
    </row>
    <row r="30" spans="1:5" ht="25.5">
      <c r="A30" s="3"/>
      <c r="B30" s="17" t="s">
        <v>128</v>
      </c>
      <c r="C30" s="19"/>
      <c r="D30" s="15">
        <v>0</v>
      </c>
      <c r="E30" s="21">
        <v>1</v>
      </c>
    </row>
    <row r="31" spans="1:5" ht="25.5">
      <c r="A31" s="22"/>
      <c r="B31" s="17" t="s">
        <v>71</v>
      </c>
      <c r="C31" s="19"/>
      <c r="D31" s="15">
        <v>0</v>
      </c>
      <c r="E31" s="16">
        <v>4</v>
      </c>
    </row>
    <row r="32" spans="1:5" ht="25.5">
      <c r="A32" s="22"/>
      <c r="B32" s="17" t="s">
        <v>72</v>
      </c>
      <c r="C32" s="19"/>
      <c r="D32" s="15">
        <v>0</v>
      </c>
      <c r="E32" s="21">
        <v>4</v>
      </c>
    </row>
    <row r="33" spans="2:5" ht="21.75" customHeight="1">
      <c r="D33" s="23"/>
    </row>
    <row r="34" spans="2:5">
      <c r="B34" s="24"/>
      <c r="C34" s="14"/>
      <c r="D34" s="15"/>
      <c r="E34" s="16"/>
    </row>
    <row r="35" spans="2:5">
      <c r="B35" s="25"/>
      <c r="C35" s="14"/>
      <c r="D35" s="15"/>
      <c r="E35" s="16"/>
    </row>
    <row r="36" spans="2:5" ht="38.25">
      <c r="B36" s="17" t="s">
        <v>7</v>
      </c>
      <c r="C36" s="14"/>
      <c r="D36" s="15">
        <v>0</v>
      </c>
      <c r="E36" s="16">
        <v>4</v>
      </c>
    </row>
    <row r="37" spans="2:5" ht="38.25">
      <c r="B37" s="17" t="s">
        <v>8</v>
      </c>
      <c r="C37" s="14"/>
      <c r="D37" s="15">
        <v>0</v>
      </c>
      <c r="E37" s="16">
        <v>1</v>
      </c>
    </row>
    <row r="38" spans="2:5" ht="33" customHeight="1">
      <c r="B38" s="17" t="s">
        <v>124</v>
      </c>
      <c r="C38" s="14"/>
      <c r="D38" s="15">
        <v>0</v>
      </c>
      <c r="E38" s="26">
        <v>4</v>
      </c>
    </row>
    <row r="39" spans="2:5" ht="25.5">
      <c r="B39" s="17" t="s">
        <v>125</v>
      </c>
      <c r="C39" s="14"/>
      <c r="D39" s="15">
        <v>0</v>
      </c>
      <c r="E39" s="16">
        <v>1</v>
      </c>
    </row>
    <row r="40" spans="2:5" ht="25.5">
      <c r="B40" s="17" t="s">
        <v>126</v>
      </c>
      <c r="C40" s="14"/>
      <c r="D40" s="15">
        <v>0</v>
      </c>
      <c r="E40" s="16">
        <v>1</v>
      </c>
    </row>
    <row r="41" spans="2:5" ht="25.5">
      <c r="B41" s="17" t="s">
        <v>108</v>
      </c>
      <c r="C41" s="14"/>
      <c r="D41" s="15">
        <v>0</v>
      </c>
      <c r="E41" s="16">
        <v>1</v>
      </c>
    </row>
    <row r="42" spans="2:5">
      <c r="D42" s="23"/>
    </row>
    <row r="43" spans="2:5">
      <c r="B43" s="24"/>
      <c r="C43" s="27"/>
      <c r="D43" s="28"/>
      <c r="E43" s="29"/>
    </row>
    <row r="44" spans="2:5">
      <c r="B44" s="30"/>
      <c r="C44" s="27"/>
      <c r="D44" s="28"/>
      <c r="E44" s="29"/>
    </row>
    <row r="45" spans="2:5">
      <c r="B45" s="17" t="s">
        <v>10</v>
      </c>
      <c r="C45" s="27"/>
      <c r="D45" s="15">
        <v>0</v>
      </c>
      <c r="E45" s="29">
        <v>3</v>
      </c>
    </row>
    <row r="46" spans="2:5">
      <c r="B46" s="17" t="s">
        <v>9</v>
      </c>
      <c r="C46" s="27"/>
      <c r="D46" s="15">
        <v>0</v>
      </c>
      <c r="E46" s="29">
        <v>2</v>
      </c>
    </row>
    <row r="47" spans="2:5" ht="25.5">
      <c r="B47" s="17" t="s">
        <v>12</v>
      </c>
      <c r="C47" s="27"/>
      <c r="D47" s="15">
        <v>0</v>
      </c>
      <c r="E47" s="29">
        <v>3</v>
      </c>
    </row>
    <row r="48" spans="2:5" ht="25.5">
      <c r="B48" s="17" t="s">
        <v>13</v>
      </c>
      <c r="C48" s="27"/>
      <c r="D48" s="15">
        <v>0</v>
      </c>
      <c r="E48" s="29">
        <v>3</v>
      </c>
    </row>
    <row r="49" spans="2:6" ht="51">
      <c r="B49" s="17" t="s">
        <v>129</v>
      </c>
      <c r="C49" s="27"/>
      <c r="D49" s="15">
        <v>0</v>
      </c>
      <c r="E49" s="29">
        <v>1</v>
      </c>
    </row>
    <row r="50" spans="2:6">
      <c r="B50" s="17" t="s">
        <v>73</v>
      </c>
      <c r="C50" s="27"/>
      <c r="D50" s="15">
        <v>0</v>
      </c>
      <c r="E50" s="29">
        <v>1</v>
      </c>
    </row>
    <row r="51" spans="2:6">
      <c r="B51" s="17" t="s">
        <v>109</v>
      </c>
      <c r="C51" s="27"/>
      <c r="D51" s="15">
        <v>0</v>
      </c>
      <c r="E51" s="29">
        <v>1</v>
      </c>
      <c r="F51" s="9"/>
    </row>
    <row r="52" spans="2:6" ht="25.5">
      <c r="B52" s="17" t="s">
        <v>74</v>
      </c>
      <c r="C52" s="27"/>
      <c r="D52" s="15">
        <v>0</v>
      </c>
      <c r="E52" s="29">
        <v>4</v>
      </c>
    </row>
    <row r="53" spans="2:6" ht="25.5">
      <c r="B53" s="17" t="s">
        <v>75</v>
      </c>
      <c r="C53" s="14"/>
      <c r="D53" s="15">
        <v>0</v>
      </c>
      <c r="E53" s="16">
        <v>1</v>
      </c>
    </row>
    <row r="54" spans="2:6" ht="24.75" customHeight="1">
      <c r="B54" s="24"/>
      <c r="C54" s="14"/>
      <c r="D54" s="15"/>
      <c r="E54" s="16"/>
    </row>
    <row r="55" spans="2:6">
      <c r="B55" s="24"/>
      <c r="C55" s="14"/>
      <c r="D55" s="15"/>
      <c r="E55" s="16"/>
    </row>
    <row r="56" spans="2:6">
      <c r="B56" s="17" t="s">
        <v>76</v>
      </c>
      <c r="C56" s="14"/>
      <c r="D56" s="15">
        <v>0</v>
      </c>
      <c r="E56" s="16">
        <v>3</v>
      </c>
    </row>
    <row r="57" spans="2:6">
      <c r="B57" s="17" t="s">
        <v>15</v>
      </c>
      <c r="C57" s="14"/>
      <c r="D57" s="15">
        <v>0</v>
      </c>
      <c r="E57" s="16">
        <v>3</v>
      </c>
    </row>
    <row r="58" spans="2:6">
      <c r="B58" s="17" t="s">
        <v>77</v>
      </c>
      <c r="C58" s="14"/>
      <c r="D58" s="15">
        <v>0</v>
      </c>
      <c r="E58" s="16">
        <v>3</v>
      </c>
    </row>
    <row r="59" spans="2:6">
      <c r="B59" s="17" t="s">
        <v>14</v>
      </c>
      <c r="C59" s="14"/>
      <c r="D59" s="15">
        <v>0</v>
      </c>
      <c r="E59" s="16">
        <v>1</v>
      </c>
    </row>
    <row r="60" spans="2:6" ht="5.25" customHeight="1">
      <c r="B60" s="17"/>
      <c r="C60" s="14"/>
      <c r="D60" s="15"/>
      <c r="E60" s="16"/>
    </row>
    <row r="61" spans="2:6" ht="8.25" customHeight="1">
      <c r="B61" s="24"/>
      <c r="C61" s="19"/>
      <c r="D61" s="20"/>
      <c r="E61" s="21"/>
    </row>
    <row r="62" spans="2:6" ht="10.5" customHeight="1">
      <c r="B62" s="18"/>
      <c r="C62" s="19"/>
      <c r="D62" s="20"/>
      <c r="E62" s="21"/>
    </row>
    <row r="63" spans="2:6" ht="25.5">
      <c r="B63" s="17" t="s">
        <v>78</v>
      </c>
      <c r="C63" s="19"/>
      <c r="D63" s="15">
        <v>0</v>
      </c>
      <c r="E63" s="21">
        <v>1</v>
      </c>
    </row>
    <row r="64" spans="2:6" ht="25.5">
      <c r="B64" s="17" t="s">
        <v>79</v>
      </c>
      <c r="C64" s="19"/>
      <c r="D64" s="15">
        <v>0</v>
      </c>
      <c r="E64" s="21">
        <v>1</v>
      </c>
    </row>
    <row r="65" spans="2:5">
      <c r="B65" s="17" t="s">
        <v>80</v>
      </c>
      <c r="C65" s="19"/>
      <c r="D65" s="15">
        <v>0</v>
      </c>
      <c r="E65" s="21">
        <v>1</v>
      </c>
    </row>
    <row r="66" spans="2:5">
      <c r="B66" s="17" t="s">
        <v>81</v>
      </c>
      <c r="C66" s="19"/>
      <c r="D66" s="15">
        <v>0</v>
      </c>
      <c r="E66" s="21">
        <v>1</v>
      </c>
    </row>
    <row r="67" spans="2:5">
      <c r="B67" s="17" t="s">
        <v>100</v>
      </c>
      <c r="C67" s="19"/>
      <c r="D67" s="15">
        <v>0</v>
      </c>
      <c r="E67" s="21">
        <v>1</v>
      </c>
    </row>
    <row r="68" spans="2:5">
      <c r="B68" s="17" t="s">
        <v>110</v>
      </c>
      <c r="C68" s="14"/>
      <c r="D68" s="15">
        <v>0</v>
      </c>
      <c r="E68" s="16">
        <v>1</v>
      </c>
    </row>
    <row r="69" spans="2:5">
      <c r="B69" s="17" t="s">
        <v>98</v>
      </c>
      <c r="C69" s="14"/>
      <c r="D69" s="15">
        <v>0</v>
      </c>
      <c r="E69" s="16">
        <v>1</v>
      </c>
    </row>
    <row r="70" spans="2:5">
      <c r="B70" s="17" t="s">
        <v>111</v>
      </c>
      <c r="C70" s="14"/>
      <c r="D70" s="15">
        <v>0</v>
      </c>
      <c r="E70" s="16">
        <v>1</v>
      </c>
    </row>
    <row r="71" spans="2:5" ht="25.5">
      <c r="B71" s="17" t="s">
        <v>23</v>
      </c>
      <c r="C71" s="19"/>
      <c r="D71" s="15">
        <v>0</v>
      </c>
      <c r="E71" s="16">
        <v>1</v>
      </c>
    </row>
    <row r="72" spans="2:5">
      <c r="B72" s="17" t="s">
        <v>16</v>
      </c>
      <c r="C72" s="14"/>
      <c r="D72" s="15">
        <v>0</v>
      </c>
      <c r="E72" s="16">
        <v>1</v>
      </c>
    </row>
    <row r="73" spans="2:5">
      <c r="B73" s="17" t="s">
        <v>17</v>
      </c>
      <c r="C73" s="14"/>
      <c r="D73" s="15">
        <v>0</v>
      </c>
      <c r="E73" s="16">
        <v>1</v>
      </c>
    </row>
    <row r="74" spans="2:5" ht="25.5">
      <c r="B74" s="17" t="s">
        <v>18</v>
      </c>
      <c r="C74" s="14"/>
      <c r="D74" s="15">
        <v>0</v>
      </c>
      <c r="E74" s="16">
        <v>4</v>
      </c>
    </row>
    <row r="75" spans="2:5">
      <c r="B75" s="17" t="s">
        <v>19</v>
      </c>
      <c r="C75" s="14"/>
      <c r="D75" s="15">
        <v>0</v>
      </c>
      <c r="E75" s="16">
        <v>1</v>
      </c>
    </row>
    <row r="76" spans="2:5" ht="25.5">
      <c r="B76" s="17" t="s">
        <v>82</v>
      </c>
      <c r="C76" s="14"/>
      <c r="D76" s="15">
        <v>0</v>
      </c>
      <c r="E76" s="16">
        <v>2</v>
      </c>
    </row>
    <row r="77" spans="2:5">
      <c r="B77" s="17" t="s">
        <v>105</v>
      </c>
      <c r="C77" s="14"/>
      <c r="D77" s="15">
        <v>0</v>
      </c>
      <c r="E77" s="16">
        <v>1</v>
      </c>
    </row>
    <row r="78" spans="2:5">
      <c r="D78" s="23"/>
    </row>
    <row r="79" spans="2:5">
      <c r="B79" s="31"/>
      <c r="C79" s="32"/>
      <c r="D79" s="15"/>
      <c r="E79" s="16"/>
    </row>
    <row r="80" spans="2:5" ht="9" customHeight="1">
      <c r="B80" s="33"/>
      <c r="C80" s="32"/>
      <c r="D80" s="15"/>
      <c r="E80" s="16"/>
    </row>
    <row r="81" spans="1:6" ht="26.25" customHeight="1">
      <c r="B81" s="33" t="s">
        <v>103</v>
      </c>
      <c r="C81" s="32"/>
      <c r="D81" s="15">
        <v>0</v>
      </c>
      <c r="E81" s="16">
        <v>1</v>
      </c>
    </row>
    <row r="82" spans="1:6" ht="25.5">
      <c r="B82" s="33" t="s">
        <v>83</v>
      </c>
      <c r="C82" s="32"/>
      <c r="D82" s="15">
        <v>0</v>
      </c>
      <c r="E82" s="16">
        <v>1</v>
      </c>
    </row>
    <row r="83" spans="1:6" ht="25.5">
      <c r="B83" s="33" t="s">
        <v>84</v>
      </c>
      <c r="C83" s="32"/>
      <c r="D83" s="15">
        <v>0</v>
      </c>
      <c r="E83" s="16">
        <v>3</v>
      </c>
    </row>
    <row r="84" spans="1:6">
      <c r="B84" s="33" t="s">
        <v>20</v>
      </c>
      <c r="C84" s="32"/>
      <c r="D84" s="15">
        <v>0</v>
      </c>
      <c r="E84" s="16">
        <v>4</v>
      </c>
    </row>
    <row r="85" spans="1:6">
      <c r="B85" s="33" t="s">
        <v>21</v>
      </c>
      <c r="C85" s="32"/>
      <c r="D85" s="15">
        <v>0</v>
      </c>
      <c r="E85" s="16">
        <v>1</v>
      </c>
    </row>
    <row r="86" spans="1:6" ht="19.5" customHeight="1">
      <c r="B86" s="33"/>
      <c r="C86" s="32"/>
      <c r="D86" s="15"/>
      <c r="E86" s="16"/>
    </row>
    <row r="87" spans="1:6">
      <c r="A87" s="22"/>
      <c r="B87" s="33"/>
      <c r="C87" s="32"/>
      <c r="D87" s="15"/>
      <c r="E87" s="16"/>
    </row>
    <row r="88" spans="1:6" ht="15">
      <c r="A88" s="22"/>
      <c r="B88" s="33"/>
      <c r="C88" s="32"/>
      <c r="D88" s="15"/>
      <c r="E88" s="16"/>
      <c r="F88" s="34"/>
    </row>
    <row r="89" spans="1:6">
      <c r="A89" s="22"/>
      <c r="B89" s="1" t="s">
        <v>112</v>
      </c>
      <c r="C89" s="32"/>
      <c r="D89" s="15">
        <v>0</v>
      </c>
      <c r="E89" s="16">
        <v>1</v>
      </c>
    </row>
    <row r="90" spans="1:6">
      <c r="A90" s="22"/>
      <c r="B90" s="33" t="s">
        <v>113</v>
      </c>
      <c r="C90" s="32"/>
      <c r="D90" s="15">
        <v>0</v>
      </c>
      <c r="E90" s="16">
        <v>1</v>
      </c>
    </row>
    <row r="91" spans="1:6" ht="25.5">
      <c r="A91" s="22"/>
      <c r="B91" s="33" t="s">
        <v>114</v>
      </c>
      <c r="C91" s="32"/>
      <c r="D91" s="15">
        <v>0</v>
      </c>
      <c r="E91" s="16">
        <v>1</v>
      </c>
    </row>
    <row r="92" spans="1:6" ht="25.5">
      <c r="A92" s="35"/>
      <c r="B92" s="33" t="s">
        <v>48</v>
      </c>
      <c r="C92" s="32"/>
      <c r="D92" s="15">
        <v>0</v>
      </c>
      <c r="E92" s="16">
        <v>1</v>
      </c>
    </row>
    <row r="93" spans="1:6" ht="15">
      <c r="A93" s="35"/>
      <c r="B93" s="33" t="s">
        <v>104</v>
      </c>
      <c r="C93" s="32"/>
      <c r="D93" s="15">
        <v>0</v>
      </c>
      <c r="E93" s="16">
        <v>3</v>
      </c>
    </row>
    <row r="94" spans="1:6">
      <c r="D94" s="15"/>
    </row>
    <row r="95" spans="1:6">
      <c r="B95" s="36"/>
      <c r="C95" s="32"/>
      <c r="D95" s="15"/>
      <c r="E95" s="16"/>
    </row>
    <row r="96" spans="1:6">
      <c r="B96" s="33"/>
      <c r="C96" s="32"/>
      <c r="D96" s="15"/>
      <c r="E96" s="16"/>
    </row>
    <row r="97" spans="2:5">
      <c r="B97" s="33" t="s">
        <v>22</v>
      </c>
      <c r="C97" s="32"/>
      <c r="D97" s="15">
        <v>0</v>
      </c>
      <c r="E97" s="16">
        <v>2</v>
      </c>
    </row>
    <row r="98" spans="2:5">
      <c r="B98" s="33" t="s">
        <v>85</v>
      </c>
      <c r="C98" s="32"/>
      <c r="D98" s="15">
        <v>0</v>
      </c>
      <c r="E98" s="16">
        <v>1</v>
      </c>
    </row>
    <row r="99" spans="2:5">
      <c r="B99" s="33" t="s">
        <v>86</v>
      </c>
      <c r="C99" s="32"/>
      <c r="D99" s="15">
        <v>0</v>
      </c>
      <c r="E99" s="16">
        <v>1</v>
      </c>
    </row>
    <row r="100" spans="2:5">
      <c r="B100" s="33" t="s">
        <v>87</v>
      </c>
      <c r="C100" s="32"/>
      <c r="D100" s="15">
        <v>0</v>
      </c>
      <c r="E100" s="16">
        <v>2</v>
      </c>
    </row>
    <row r="101" spans="2:5">
      <c r="B101" s="33"/>
      <c r="C101" s="32"/>
      <c r="D101" s="15"/>
      <c r="E101" s="16"/>
    </row>
    <row r="102" spans="2:5">
      <c r="B102" s="36"/>
      <c r="C102" s="32"/>
      <c r="D102" s="15"/>
      <c r="E102" s="16"/>
    </row>
    <row r="103" spans="2:5">
      <c r="B103" s="36"/>
      <c r="C103" s="32"/>
      <c r="D103" s="15"/>
      <c r="E103" s="16"/>
    </row>
    <row r="104" spans="2:5" ht="25.5">
      <c r="B104" s="33" t="s">
        <v>24</v>
      </c>
      <c r="C104" s="32"/>
      <c r="D104" s="37">
        <v>0</v>
      </c>
      <c r="E104" s="16">
        <v>1</v>
      </c>
    </row>
    <row r="105" spans="2:5">
      <c r="B105" s="33" t="s">
        <v>25</v>
      </c>
      <c r="C105" s="32"/>
      <c r="D105" s="37">
        <v>0</v>
      </c>
      <c r="E105" s="16"/>
    </row>
    <row r="106" spans="2:5" ht="38.25">
      <c r="B106" s="38" t="s">
        <v>26</v>
      </c>
      <c r="C106" s="32"/>
      <c r="D106" s="37">
        <v>0</v>
      </c>
      <c r="E106" s="16"/>
    </row>
    <row r="107" spans="2:5">
      <c r="B107" s="33" t="s">
        <v>27</v>
      </c>
      <c r="C107" s="32"/>
      <c r="D107" s="37">
        <v>0</v>
      </c>
      <c r="E107" s="16"/>
    </row>
    <row r="108" spans="2:5" ht="25.5">
      <c r="B108" s="33" t="s">
        <v>29</v>
      </c>
      <c r="C108" s="32"/>
      <c r="D108" s="37">
        <v>0</v>
      </c>
      <c r="E108" s="16">
        <v>2</v>
      </c>
    </row>
    <row r="109" spans="2:5" ht="25.5">
      <c r="B109" s="33" t="s">
        <v>30</v>
      </c>
      <c r="C109" s="32"/>
      <c r="D109" s="37">
        <v>0</v>
      </c>
      <c r="E109" s="16">
        <v>3</v>
      </c>
    </row>
    <row r="110" spans="2:5" ht="25.5">
      <c r="B110" s="33" t="s">
        <v>31</v>
      </c>
      <c r="C110" s="32"/>
      <c r="D110" s="37">
        <v>0</v>
      </c>
      <c r="E110" s="16">
        <v>3</v>
      </c>
    </row>
    <row r="111" spans="2:5" ht="25.5">
      <c r="B111" s="33" t="s">
        <v>32</v>
      </c>
      <c r="C111" s="32"/>
      <c r="D111" s="37">
        <v>0</v>
      </c>
      <c r="E111" s="16">
        <v>2</v>
      </c>
    </row>
    <row r="112" spans="2:5" ht="25.5">
      <c r="B112" s="33" t="s">
        <v>33</v>
      </c>
      <c r="C112" s="32"/>
      <c r="D112" s="37">
        <v>0</v>
      </c>
      <c r="E112" s="16">
        <v>3</v>
      </c>
    </row>
    <row r="113" spans="2:5">
      <c r="B113" s="33" t="s">
        <v>28</v>
      </c>
      <c r="C113" s="32"/>
      <c r="D113" s="37">
        <v>0</v>
      </c>
      <c r="E113" s="39">
        <v>1</v>
      </c>
    </row>
    <row r="114" spans="2:5">
      <c r="D114" s="23"/>
    </row>
    <row r="115" spans="2:5">
      <c r="B115" s="36"/>
      <c r="C115" s="32"/>
      <c r="D115" s="15"/>
      <c r="E115" s="16"/>
    </row>
    <row r="116" spans="2:5">
      <c r="B116" s="33"/>
      <c r="C116" s="32"/>
      <c r="D116" s="15"/>
      <c r="E116" s="16"/>
    </row>
    <row r="117" spans="2:5" ht="25.5">
      <c r="B117" s="33" t="s">
        <v>34</v>
      </c>
      <c r="C117" s="32"/>
      <c r="D117" s="15">
        <v>0</v>
      </c>
      <c r="E117" s="16">
        <v>3</v>
      </c>
    </row>
    <row r="118" spans="2:5" ht="25.5">
      <c r="B118" s="33" t="s">
        <v>35</v>
      </c>
      <c r="C118" s="32"/>
      <c r="D118" s="15">
        <v>0</v>
      </c>
      <c r="E118" s="16">
        <v>1</v>
      </c>
    </row>
    <row r="119" spans="2:5" ht="25.5">
      <c r="B119" s="33" t="s">
        <v>88</v>
      </c>
      <c r="C119" s="32"/>
      <c r="D119" s="15">
        <v>0</v>
      </c>
      <c r="E119" s="16">
        <v>1</v>
      </c>
    </row>
    <row r="120" spans="2:5" ht="25.5">
      <c r="B120" s="33" t="s">
        <v>89</v>
      </c>
      <c r="C120" s="33"/>
      <c r="D120" s="15">
        <v>0</v>
      </c>
      <c r="E120" s="40">
        <v>3</v>
      </c>
    </row>
    <row r="121" spans="2:5" ht="25.5">
      <c r="B121" s="33" t="s">
        <v>90</v>
      </c>
      <c r="C121" s="33"/>
      <c r="D121" s="15">
        <v>0</v>
      </c>
      <c r="E121" s="16">
        <v>1</v>
      </c>
    </row>
    <row r="122" spans="2:5">
      <c r="B122" s="33" t="s">
        <v>91</v>
      </c>
      <c r="C122" s="32"/>
      <c r="D122" s="15">
        <v>0</v>
      </c>
      <c r="E122" s="16">
        <v>1</v>
      </c>
    </row>
    <row r="123" spans="2:5" ht="25.5">
      <c r="B123" s="33" t="s">
        <v>92</v>
      </c>
      <c r="C123" s="32"/>
      <c r="D123" s="15">
        <v>0</v>
      </c>
      <c r="E123" s="16">
        <v>1</v>
      </c>
    </row>
    <row r="124" spans="2:5">
      <c r="D124" s="23"/>
    </row>
    <row r="125" spans="2:5">
      <c r="B125" s="36"/>
      <c r="C125" s="32"/>
      <c r="D125" s="15"/>
      <c r="E125" s="16"/>
    </row>
    <row r="126" spans="2:5">
      <c r="B126" s="33"/>
      <c r="C126" s="32"/>
      <c r="D126" s="15"/>
      <c r="E126" s="16"/>
    </row>
    <row r="127" spans="2:5" ht="25.5">
      <c r="B127" s="33" t="s">
        <v>117</v>
      </c>
      <c r="C127" s="32"/>
      <c r="D127" s="15">
        <v>0</v>
      </c>
      <c r="E127" s="16">
        <v>3</v>
      </c>
    </row>
    <row r="128" spans="2:5" ht="25.5">
      <c r="B128" s="33" t="s">
        <v>118</v>
      </c>
      <c r="C128" s="32"/>
      <c r="D128" s="15">
        <v>0</v>
      </c>
      <c r="E128" s="16">
        <v>3</v>
      </c>
    </row>
    <row r="129" spans="2:5" ht="25.5">
      <c r="B129" s="33" t="s">
        <v>99</v>
      </c>
      <c r="C129" s="32"/>
      <c r="D129" s="15">
        <v>0</v>
      </c>
      <c r="E129" s="16">
        <v>1</v>
      </c>
    </row>
    <row r="130" spans="2:5" ht="25.5">
      <c r="B130" s="33" t="s">
        <v>93</v>
      </c>
      <c r="C130" s="32"/>
      <c r="D130" s="15">
        <v>0</v>
      </c>
      <c r="E130" s="16">
        <v>1</v>
      </c>
    </row>
    <row r="131" spans="2:5" ht="38.25">
      <c r="B131" s="33" t="s">
        <v>115</v>
      </c>
      <c r="C131" s="32"/>
      <c r="D131" s="15">
        <v>0</v>
      </c>
      <c r="E131" s="16">
        <v>1</v>
      </c>
    </row>
    <row r="132" spans="2:5">
      <c r="B132" s="33" t="s">
        <v>123</v>
      </c>
      <c r="C132" s="32"/>
      <c r="D132" s="15">
        <v>0</v>
      </c>
      <c r="E132" s="16">
        <v>2</v>
      </c>
    </row>
    <row r="133" spans="2:5" ht="38.25">
      <c r="B133" s="33" t="s">
        <v>36</v>
      </c>
      <c r="C133" s="32"/>
      <c r="D133" s="15">
        <v>0</v>
      </c>
      <c r="E133" s="16">
        <v>4</v>
      </c>
    </row>
    <row r="134" spans="2:5" ht="51">
      <c r="B134" s="33" t="s">
        <v>119</v>
      </c>
      <c r="C134" s="32"/>
      <c r="D134" s="15">
        <v>0</v>
      </c>
      <c r="E134" s="16">
        <v>3</v>
      </c>
    </row>
    <row r="135" spans="2:5" ht="40.5" customHeight="1">
      <c r="B135" s="33" t="s">
        <v>120</v>
      </c>
      <c r="C135" s="32"/>
      <c r="D135" s="15">
        <v>0</v>
      </c>
      <c r="E135" s="16">
        <v>3</v>
      </c>
    </row>
    <row r="136" spans="2:5" ht="51">
      <c r="B136" s="33" t="s">
        <v>94</v>
      </c>
      <c r="C136" s="32"/>
      <c r="D136" s="15">
        <v>0</v>
      </c>
      <c r="E136" s="16">
        <v>1</v>
      </c>
    </row>
    <row r="137" spans="2:5" ht="16.5" customHeight="1">
      <c r="B137" s="33" t="s">
        <v>121</v>
      </c>
      <c r="C137" s="32"/>
      <c r="D137" s="15">
        <v>0</v>
      </c>
      <c r="E137" s="16">
        <v>3</v>
      </c>
    </row>
    <row r="138" spans="2:5">
      <c r="B138" s="33" t="s">
        <v>122</v>
      </c>
      <c r="C138" s="32"/>
      <c r="D138" s="15">
        <v>0</v>
      </c>
      <c r="E138" s="16">
        <v>3</v>
      </c>
    </row>
    <row r="139" spans="2:5">
      <c r="B139" s="33" t="s">
        <v>37</v>
      </c>
      <c r="C139" s="33"/>
      <c r="D139" s="15">
        <v>0</v>
      </c>
      <c r="E139" s="16">
        <v>1</v>
      </c>
    </row>
    <row r="140" spans="2:5">
      <c r="D140" s="23"/>
    </row>
    <row r="141" spans="2:5">
      <c r="B141" s="31"/>
      <c r="C141" s="41"/>
      <c r="D141" s="42"/>
      <c r="E141" s="43"/>
    </row>
    <row r="142" spans="2:5" ht="18.75" customHeight="1">
      <c r="B142" s="33"/>
      <c r="C142" s="44"/>
      <c r="D142" s="20"/>
      <c r="E142" s="21"/>
    </row>
    <row r="143" spans="2:5" ht="25.5">
      <c r="B143" s="33" t="s">
        <v>95</v>
      </c>
      <c r="C143" s="44"/>
      <c r="D143" s="15">
        <v>0</v>
      </c>
      <c r="E143" s="21">
        <v>4</v>
      </c>
    </row>
    <row r="144" spans="2:5" ht="25.5">
      <c r="B144" s="33" t="s">
        <v>66</v>
      </c>
      <c r="C144" s="44"/>
      <c r="D144" s="15">
        <v>0</v>
      </c>
      <c r="E144" s="21">
        <v>4</v>
      </c>
    </row>
    <row r="145" spans="2:5" ht="25.5">
      <c r="B145" s="33" t="s">
        <v>38</v>
      </c>
      <c r="C145" s="44"/>
      <c r="D145" s="15">
        <v>0</v>
      </c>
      <c r="E145" s="21">
        <v>4</v>
      </c>
    </row>
    <row r="146" spans="2:5" ht="25.5">
      <c r="B146" s="33" t="s">
        <v>39</v>
      </c>
      <c r="C146" s="44"/>
      <c r="D146" s="15">
        <v>0</v>
      </c>
      <c r="E146" s="21">
        <v>4</v>
      </c>
    </row>
    <row r="147" spans="2:5">
      <c r="D147" s="23"/>
    </row>
    <row r="148" spans="2:5">
      <c r="B148" s="31"/>
      <c r="C148" s="44"/>
      <c r="D148" s="20"/>
      <c r="E148" s="21"/>
    </row>
    <row r="149" spans="2:5" ht="18" customHeight="1">
      <c r="B149" s="33"/>
      <c r="C149" s="44"/>
      <c r="D149" s="20"/>
      <c r="E149" s="21"/>
    </row>
    <row r="150" spans="2:5" ht="42" customHeight="1">
      <c r="B150" s="33" t="s">
        <v>116</v>
      </c>
      <c r="C150" s="44"/>
      <c r="D150" s="15">
        <v>0</v>
      </c>
      <c r="E150" s="21">
        <v>4</v>
      </c>
    </row>
    <row r="151" spans="2:5" ht="25.5">
      <c r="B151" s="33" t="s">
        <v>40</v>
      </c>
      <c r="C151" s="44"/>
      <c r="D151" s="15">
        <v>0</v>
      </c>
      <c r="E151" s="21">
        <v>1</v>
      </c>
    </row>
    <row r="152" spans="2:5" ht="38.25">
      <c r="B152" s="33" t="s">
        <v>41</v>
      </c>
      <c r="C152" s="44"/>
      <c r="D152" s="15">
        <v>0</v>
      </c>
      <c r="E152" s="21">
        <v>3</v>
      </c>
    </row>
    <row r="153" spans="2:5" ht="25.5">
      <c r="B153" s="33" t="s">
        <v>42</v>
      </c>
      <c r="C153" s="44"/>
      <c r="D153" s="15">
        <v>0</v>
      </c>
      <c r="E153" s="16">
        <v>1</v>
      </c>
    </row>
    <row r="154" spans="2:5" ht="38.25">
      <c r="B154" s="33" t="s">
        <v>43</v>
      </c>
      <c r="C154" s="44"/>
      <c r="D154" s="15">
        <v>0</v>
      </c>
      <c r="E154" s="16">
        <v>4</v>
      </c>
    </row>
    <row r="155" spans="2:5">
      <c r="B155" s="33" t="s">
        <v>101</v>
      </c>
      <c r="C155" s="44"/>
      <c r="D155" s="15">
        <v>0</v>
      </c>
      <c r="E155" s="16">
        <v>1</v>
      </c>
    </row>
    <row r="156" spans="2:5" ht="25.5">
      <c r="B156" s="38" t="s">
        <v>106</v>
      </c>
      <c r="D156" s="15">
        <v>0</v>
      </c>
      <c r="E156" s="16">
        <v>1</v>
      </c>
    </row>
  </sheetData>
  <sortState ref="B2:C13">
    <sortCondition ref="B2"/>
  </sortState>
  <pageMargins left="0.11811023622047245" right="0.11811023622047245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tabSelected="1" workbookViewId="0">
      <selection activeCell="H10" sqref="H10"/>
    </sheetView>
  </sheetViews>
  <sheetFormatPr defaultRowHeight="15"/>
  <cols>
    <col min="1" max="1" width="13.7109375" style="7" bestFit="1" customWidth="1"/>
    <col min="2" max="3" width="3.42578125" style="4" bestFit="1" customWidth="1"/>
    <col min="4" max="4" width="4" style="4" bestFit="1" customWidth="1"/>
    <col min="5" max="5" width="9.140625" style="4"/>
    <col min="6" max="8" width="7.28515625" style="4" bestFit="1" customWidth="1"/>
    <col min="9" max="9" width="9.140625" style="4"/>
    <col min="10" max="10" width="8.140625" style="4" bestFit="1" customWidth="1"/>
    <col min="11" max="11" width="9.140625" style="4" bestFit="1" customWidth="1"/>
    <col min="12" max="13" width="10.140625" style="4" bestFit="1" customWidth="1"/>
    <col min="14" max="14" width="9.140625" style="4"/>
    <col min="15" max="16" width="10.140625" style="4" bestFit="1" customWidth="1"/>
    <col min="17" max="17" width="9.140625" style="4"/>
    <col min="18" max="18" width="9.140625" style="4" bestFit="1" customWidth="1"/>
    <col min="19" max="19" width="10.140625" style="4" bestFit="1" customWidth="1"/>
    <col min="20" max="20" width="9.140625" style="4" bestFit="1" customWidth="1"/>
    <col min="21" max="256" width="9.140625" style="4"/>
    <col min="257" max="257" width="13.7109375" style="4" bestFit="1" customWidth="1"/>
    <col min="258" max="259" width="3.42578125" style="4" bestFit="1" customWidth="1"/>
    <col min="260" max="260" width="4" style="4" bestFit="1" customWidth="1"/>
    <col min="261" max="261" width="9.140625" style="4"/>
    <col min="262" max="264" width="7.140625" style="4" bestFit="1" customWidth="1"/>
    <col min="265" max="265" width="9.140625" style="4"/>
    <col min="266" max="266" width="6.85546875" style="4" bestFit="1" customWidth="1"/>
    <col min="267" max="267" width="7.7109375" style="4" bestFit="1" customWidth="1"/>
    <col min="268" max="268" width="8.7109375" style="4" bestFit="1" customWidth="1"/>
    <col min="269" max="270" width="9.140625" style="4"/>
    <col min="271" max="271" width="8" style="4" bestFit="1" customWidth="1"/>
    <col min="272" max="272" width="8.42578125" style="4" bestFit="1" customWidth="1"/>
    <col min="273" max="273" width="9.140625" style="4"/>
    <col min="274" max="276" width="8" style="4" bestFit="1" customWidth="1"/>
    <col min="277" max="512" width="9.140625" style="4"/>
    <col min="513" max="513" width="13.7109375" style="4" bestFit="1" customWidth="1"/>
    <col min="514" max="515" width="3.42578125" style="4" bestFit="1" customWidth="1"/>
    <col min="516" max="516" width="4" style="4" bestFit="1" customWidth="1"/>
    <col min="517" max="517" width="9.140625" style="4"/>
    <col min="518" max="520" width="7.140625" style="4" bestFit="1" customWidth="1"/>
    <col min="521" max="521" width="9.140625" style="4"/>
    <col min="522" max="522" width="6.85546875" style="4" bestFit="1" customWidth="1"/>
    <col min="523" max="523" width="7.7109375" style="4" bestFit="1" customWidth="1"/>
    <col min="524" max="524" width="8.7109375" style="4" bestFit="1" customWidth="1"/>
    <col min="525" max="526" width="9.140625" style="4"/>
    <col min="527" max="527" width="8" style="4" bestFit="1" customWidth="1"/>
    <col min="528" max="528" width="8.42578125" style="4" bestFit="1" customWidth="1"/>
    <col min="529" max="529" width="9.140625" style="4"/>
    <col min="530" max="532" width="8" style="4" bestFit="1" customWidth="1"/>
    <col min="533" max="768" width="9.140625" style="4"/>
    <col min="769" max="769" width="13.7109375" style="4" bestFit="1" customWidth="1"/>
    <col min="770" max="771" width="3.42578125" style="4" bestFit="1" customWidth="1"/>
    <col min="772" max="772" width="4" style="4" bestFit="1" customWidth="1"/>
    <col min="773" max="773" width="9.140625" style="4"/>
    <col min="774" max="776" width="7.140625" style="4" bestFit="1" customWidth="1"/>
    <col min="777" max="777" width="9.140625" style="4"/>
    <col min="778" max="778" width="6.85546875" style="4" bestFit="1" customWidth="1"/>
    <col min="779" max="779" width="7.7109375" style="4" bestFit="1" customWidth="1"/>
    <col min="780" max="780" width="8.7109375" style="4" bestFit="1" customWidth="1"/>
    <col min="781" max="782" width="9.140625" style="4"/>
    <col min="783" max="783" width="8" style="4" bestFit="1" customWidth="1"/>
    <col min="784" max="784" width="8.42578125" style="4" bestFit="1" customWidth="1"/>
    <col min="785" max="785" width="9.140625" style="4"/>
    <col min="786" max="788" width="8" style="4" bestFit="1" customWidth="1"/>
    <col min="789" max="1024" width="9.140625" style="4"/>
    <col min="1025" max="1025" width="13.7109375" style="4" bestFit="1" customWidth="1"/>
    <col min="1026" max="1027" width="3.42578125" style="4" bestFit="1" customWidth="1"/>
    <col min="1028" max="1028" width="4" style="4" bestFit="1" customWidth="1"/>
    <col min="1029" max="1029" width="9.140625" style="4"/>
    <col min="1030" max="1032" width="7.140625" style="4" bestFit="1" customWidth="1"/>
    <col min="1033" max="1033" width="9.140625" style="4"/>
    <col min="1034" max="1034" width="6.85546875" style="4" bestFit="1" customWidth="1"/>
    <col min="1035" max="1035" width="7.7109375" style="4" bestFit="1" customWidth="1"/>
    <col min="1036" max="1036" width="8.7109375" style="4" bestFit="1" customWidth="1"/>
    <col min="1037" max="1038" width="9.140625" style="4"/>
    <col min="1039" max="1039" width="8" style="4" bestFit="1" customWidth="1"/>
    <col min="1040" max="1040" width="8.42578125" style="4" bestFit="1" customWidth="1"/>
    <col min="1041" max="1041" width="9.140625" style="4"/>
    <col min="1042" max="1044" width="8" style="4" bestFit="1" customWidth="1"/>
    <col min="1045" max="1280" width="9.140625" style="4"/>
    <col min="1281" max="1281" width="13.7109375" style="4" bestFit="1" customWidth="1"/>
    <col min="1282" max="1283" width="3.42578125" style="4" bestFit="1" customWidth="1"/>
    <col min="1284" max="1284" width="4" style="4" bestFit="1" customWidth="1"/>
    <col min="1285" max="1285" width="9.140625" style="4"/>
    <col min="1286" max="1288" width="7.140625" style="4" bestFit="1" customWidth="1"/>
    <col min="1289" max="1289" width="9.140625" style="4"/>
    <col min="1290" max="1290" width="6.85546875" style="4" bestFit="1" customWidth="1"/>
    <col min="1291" max="1291" width="7.7109375" style="4" bestFit="1" customWidth="1"/>
    <col min="1292" max="1292" width="8.7109375" style="4" bestFit="1" customWidth="1"/>
    <col min="1293" max="1294" width="9.140625" style="4"/>
    <col min="1295" max="1295" width="8" style="4" bestFit="1" customWidth="1"/>
    <col min="1296" max="1296" width="8.42578125" style="4" bestFit="1" customWidth="1"/>
    <col min="1297" max="1297" width="9.140625" style="4"/>
    <col min="1298" max="1300" width="8" style="4" bestFit="1" customWidth="1"/>
    <col min="1301" max="1536" width="9.140625" style="4"/>
    <col min="1537" max="1537" width="13.7109375" style="4" bestFit="1" customWidth="1"/>
    <col min="1538" max="1539" width="3.42578125" style="4" bestFit="1" customWidth="1"/>
    <col min="1540" max="1540" width="4" style="4" bestFit="1" customWidth="1"/>
    <col min="1541" max="1541" width="9.140625" style="4"/>
    <col min="1542" max="1544" width="7.140625" style="4" bestFit="1" customWidth="1"/>
    <col min="1545" max="1545" width="9.140625" style="4"/>
    <col min="1546" max="1546" width="6.85546875" style="4" bestFit="1" customWidth="1"/>
    <col min="1547" max="1547" width="7.7109375" style="4" bestFit="1" customWidth="1"/>
    <col min="1548" max="1548" width="8.7109375" style="4" bestFit="1" customWidth="1"/>
    <col min="1549" max="1550" width="9.140625" style="4"/>
    <col min="1551" max="1551" width="8" style="4" bestFit="1" customWidth="1"/>
    <col min="1552" max="1552" width="8.42578125" style="4" bestFit="1" customWidth="1"/>
    <col min="1553" max="1553" width="9.140625" style="4"/>
    <col min="1554" max="1556" width="8" style="4" bestFit="1" customWidth="1"/>
    <col min="1557" max="1792" width="9.140625" style="4"/>
    <col min="1793" max="1793" width="13.7109375" style="4" bestFit="1" customWidth="1"/>
    <col min="1794" max="1795" width="3.42578125" style="4" bestFit="1" customWidth="1"/>
    <col min="1796" max="1796" width="4" style="4" bestFit="1" customWidth="1"/>
    <col min="1797" max="1797" width="9.140625" style="4"/>
    <col min="1798" max="1800" width="7.140625" style="4" bestFit="1" customWidth="1"/>
    <col min="1801" max="1801" width="9.140625" style="4"/>
    <col min="1802" max="1802" width="6.85546875" style="4" bestFit="1" customWidth="1"/>
    <col min="1803" max="1803" width="7.7109375" style="4" bestFit="1" customWidth="1"/>
    <col min="1804" max="1804" width="8.7109375" style="4" bestFit="1" customWidth="1"/>
    <col min="1805" max="1806" width="9.140625" style="4"/>
    <col min="1807" max="1807" width="8" style="4" bestFit="1" customWidth="1"/>
    <col min="1808" max="1808" width="8.42578125" style="4" bestFit="1" customWidth="1"/>
    <col min="1809" max="1809" width="9.140625" style="4"/>
    <col min="1810" max="1812" width="8" style="4" bestFit="1" customWidth="1"/>
    <col min="1813" max="2048" width="9.140625" style="4"/>
    <col min="2049" max="2049" width="13.7109375" style="4" bestFit="1" customWidth="1"/>
    <col min="2050" max="2051" width="3.42578125" style="4" bestFit="1" customWidth="1"/>
    <col min="2052" max="2052" width="4" style="4" bestFit="1" customWidth="1"/>
    <col min="2053" max="2053" width="9.140625" style="4"/>
    <col min="2054" max="2056" width="7.140625" style="4" bestFit="1" customWidth="1"/>
    <col min="2057" max="2057" width="9.140625" style="4"/>
    <col min="2058" max="2058" width="6.85546875" style="4" bestFit="1" customWidth="1"/>
    <col min="2059" max="2059" width="7.7109375" style="4" bestFit="1" customWidth="1"/>
    <col min="2060" max="2060" width="8.7109375" style="4" bestFit="1" customWidth="1"/>
    <col min="2061" max="2062" width="9.140625" style="4"/>
    <col min="2063" max="2063" width="8" style="4" bestFit="1" customWidth="1"/>
    <col min="2064" max="2064" width="8.42578125" style="4" bestFit="1" customWidth="1"/>
    <col min="2065" max="2065" width="9.140625" style="4"/>
    <col min="2066" max="2068" width="8" style="4" bestFit="1" customWidth="1"/>
    <col min="2069" max="2304" width="9.140625" style="4"/>
    <col min="2305" max="2305" width="13.7109375" style="4" bestFit="1" customWidth="1"/>
    <col min="2306" max="2307" width="3.42578125" style="4" bestFit="1" customWidth="1"/>
    <col min="2308" max="2308" width="4" style="4" bestFit="1" customWidth="1"/>
    <col min="2309" max="2309" width="9.140625" style="4"/>
    <col min="2310" max="2312" width="7.140625" style="4" bestFit="1" customWidth="1"/>
    <col min="2313" max="2313" width="9.140625" style="4"/>
    <col min="2314" max="2314" width="6.85546875" style="4" bestFit="1" customWidth="1"/>
    <col min="2315" max="2315" width="7.7109375" style="4" bestFit="1" customWidth="1"/>
    <col min="2316" max="2316" width="8.7109375" style="4" bestFit="1" customWidth="1"/>
    <col min="2317" max="2318" width="9.140625" style="4"/>
    <col min="2319" max="2319" width="8" style="4" bestFit="1" customWidth="1"/>
    <col min="2320" max="2320" width="8.42578125" style="4" bestFit="1" customWidth="1"/>
    <col min="2321" max="2321" width="9.140625" style="4"/>
    <col min="2322" max="2324" width="8" style="4" bestFit="1" customWidth="1"/>
    <col min="2325" max="2560" width="9.140625" style="4"/>
    <col min="2561" max="2561" width="13.7109375" style="4" bestFit="1" customWidth="1"/>
    <col min="2562" max="2563" width="3.42578125" style="4" bestFit="1" customWidth="1"/>
    <col min="2564" max="2564" width="4" style="4" bestFit="1" customWidth="1"/>
    <col min="2565" max="2565" width="9.140625" style="4"/>
    <col min="2566" max="2568" width="7.140625" style="4" bestFit="1" customWidth="1"/>
    <col min="2569" max="2569" width="9.140625" style="4"/>
    <col min="2570" max="2570" width="6.85546875" style="4" bestFit="1" customWidth="1"/>
    <col min="2571" max="2571" width="7.7109375" style="4" bestFit="1" customWidth="1"/>
    <col min="2572" max="2572" width="8.7109375" style="4" bestFit="1" customWidth="1"/>
    <col min="2573" max="2574" width="9.140625" style="4"/>
    <col min="2575" max="2575" width="8" style="4" bestFit="1" customWidth="1"/>
    <col min="2576" max="2576" width="8.42578125" style="4" bestFit="1" customWidth="1"/>
    <col min="2577" max="2577" width="9.140625" style="4"/>
    <col min="2578" max="2580" width="8" style="4" bestFit="1" customWidth="1"/>
    <col min="2581" max="2816" width="9.140625" style="4"/>
    <col min="2817" max="2817" width="13.7109375" style="4" bestFit="1" customWidth="1"/>
    <col min="2818" max="2819" width="3.42578125" style="4" bestFit="1" customWidth="1"/>
    <col min="2820" max="2820" width="4" style="4" bestFit="1" customWidth="1"/>
    <col min="2821" max="2821" width="9.140625" style="4"/>
    <col min="2822" max="2824" width="7.140625" style="4" bestFit="1" customWidth="1"/>
    <col min="2825" max="2825" width="9.140625" style="4"/>
    <col min="2826" max="2826" width="6.85546875" style="4" bestFit="1" customWidth="1"/>
    <col min="2827" max="2827" width="7.7109375" style="4" bestFit="1" customWidth="1"/>
    <col min="2828" max="2828" width="8.7109375" style="4" bestFit="1" customWidth="1"/>
    <col min="2829" max="2830" width="9.140625" style="4"/>
    <col min="2831" max="2831" width="8" style="4" bestFit="1" customWidth="1"/>
    <col min="2832" max="2832" width="8.42578125" style="4" bestFit="1" customWidth="1"/>
    <col min="2833" max="2833" width="9.140625" style="4"/>
    <col min="2834" max="2836" width="8" style="4" bestFit="1" customWidth="1"/>
    <col min="2837" max="3072" width="9.140625" style="4"/>
    <col min="3073" max="3073" width="13.7109375" style="4" bestFit="1" customWidth="1"/>
    <col min="3074" max="3075" width="3.42578125" style="4" bestFit="1" customWidth="1"/>
    <col min="3076" max="3076" width="4" style="4" bestFit="1" customWidth="1"/>
    <col min="3077" max="3077" width="9.140625" style="4"/>
    <col min="3078" max="3080" width="7.140625" style="4" bestFit="1" customWidth="1"/>
    <col min="3081" max="3081" width="9.140625" style="4"/>
    <col min="3082" max="3082" width="6.85546875" style="4" bestFit="1" customWidth="1"/>
    <col min="3083" max="3083" width="7.7109375" style="4" bestFit="1" customWidth="1"/>
    <col min="3084" max="3084" width="8.7109375" style="4" bestFit="1" customWidth="1"/>
    <col min="3085" max="3086" width="9.140625" style="4"/>
    <col min="3087" max="3087" width="8" style="4" bestFit="1" customWidth="1"/>
    <col min="3088" max="3088" width="8.42578125" style="4" bestFit="1" customWidth="1"/>
    <col min="3089" max="3089" width="9.140625" style="4"/>
    <col min="3090" max="3092" width="8" style="4" bestFit="1" customWidth="1"/>
    <col min="3093" max="3328" width="9.140625" style="4"/>
    <col min="3329" max="3329" width="13.7109375" style="4" bestFit="1" customWidth="1"/>
    <col min="3330" max="3331" width="3.42578125" style="4" bestFit="1" customWidth="1"/>
    <col min="3332" max="3332" width="4" style="4" bestFit="1" customWidth="1"/>
    <col min="3333" max="3333" width="9.140625" style="4"/>
    <col min="3334" max="3336" width="7.140625" style="4" bestFit="1" customWidth="1"/>
    <col min="3337" max="3337" width="9.140625" style="4"/>
    <col min="3338" max="3338" width="6.85546875" style="4" bestFit="1" customWidth="1"/>
    <col min="3339" max="3339" width="7.7109375" style="4" bestFit="1" customWidth="1"/>
    <col min="3340" max="3340" width="8.7109375" style="4" bestFit="1" customWidth="1"/>
    <col min="3341" max="3342" width="9.140625" style="4"/>
    <col min="3343" max="3343" width="8" style="4" bestFit="1" customWidth="1"/>
    <col min="3344" max="3344" width="8.42578125" style="4" bestFit="1" customWidth="1"/>
    <col min="3345" max="3345" width="9.140625" style="4"/>
    <col min="3346" max="3348" width="8" style="4" bestFit="1" customWidth="1"/>
    <col min="3349" max="3584" width="9.140625" style="4"/>
    <col min="3585" max="3585" width="13.7109375" style="4" bestFit="1" customWidth="1"/>
    <col min="3586" max="3587" width="3.42578125" style="4" bestFit="1" customWidth="1"/>
    <col min="3588" max="3588" width="4" style="4" bestFit="1" customWidth="1"/>
    <col min="3589" max="3589" width="9.140625" style="4"/>
    <col min="3590" max="3592" width="7.140625" style="4" bestFit="1" customWidth="1"/>
    <col min="3593" max="3593" width="9.140625" style="4"/>
    <col min="3594" max="3594" width="6.85546875" style="4" bestFit="1" customWidth="1"/>
    <col min="3595" max="3595" width="7.7109375" style="4" bestFit="1" customWidth="1"/>
    <col min="3596" max="3596" width="8.7109375" style="4" bestFit="1" customWidth="1"/>
    <col min="3597" max="3598" width="9.140625" style="4"/>
    <col min="3599" max="3599" width="8" style="4" bestFit="1" customWidth="1"/>
    <col min="3600" max="3600" width="8.42578125" style="4" bestFit="1" customWidth="1"/>
    <col min="3601" max="3601" width="9.140625" style="4"/>
    <col min="3602" max="3604" width="8" style="4" bestFit="1" customWidth="1"/>
    <col min="3605" max="3840" width="9.140625" style="4"/>
    <col min="3841" max="3841" width="13.7109375" style="4" bestFit="1" customWidth="1"/>
    <col min="3842" max="3843" width="3.42578125" style="4" bestFit="1" customWidth="1"/>
    <col min="3844" max="3844" width="4" style="4" bestFit="1" customWidth="1"/>
    <col min="3845" max="3845" width="9.140625" style="4"/>
    <col min="3846" max="3848" width="7.140625" style="4" bestFit="1" customWidth="1"/>
    <col min="3849" max="3849" width="9.140625" style="4"/>
    <col min="3850" max="3850" width="6.85546875" style="4" bestFit="1" customWidth="1"/>
    <col min="3851" max="3851" width="7.7109375" style="4" bestFit="1" customWidth="1"/>
    <col min="3852" max="3852" width="8.7109375" style="4" bestFit="1" customWidth="1"/>
    <col min="3853" max="3854" width="9.140625" style="4"/>
    <col min="3855" max="3855" width="8" style="4" bestFit="1" customWidth="1"/>
    <col min="3856" max="3856" width="8.42578125" style="4" bestFit="1" customWidth="1"/>
    <col min="3857" max="3857" width="9.140625" style="4"/>
    <col min="3858" max="3860" width="8" style="4" bestFit="1" customWidth="1"/>
    <col min="3861" max="4096" width="9.140625" style="4"/>
    <col min="4097" max="4097" width="13.7109375" style="4" bestFit="1" customWidth="1"/>
    <col min="4098" max="4099" width="3.42578125" style="4" bestFit="1" customWidth="1"/>
    <col min="4100" max="4100" width="4" style="4" bestFit="1" customWidth="1"/>
    <col min="4101" max="4101" width="9.140625" style="4"/>
    <col min="4102" max="4104" width="7.140625" style="4" bestFit="1" customWidth="1"/>
    <col min="4105" max="4105" width="9.140625" style="4"/>
    <col min="4106" max="4106" width="6.85546875" style="4" bestFit="1" customWidth="1"/>
    <col min="4107" max="4107" width="7.7109375" style="4" bestFit="1" customWidth="1"/>
    <col min="4108" max="4108" width="8.7109375" style="4" bestFit="1" customWidth="1"/>
    <col min="4109" max="4110" width="9.140625" style="4"/>
    <col min="4111" max="4111" width="8" style="4" bestFit="1" customWidth="1"/>
    <col min="4112" max="4112" width="8.42578125" style="4" bestFit="1" customWidth="1"/>
    <col min="4113" max="4113" width="9.140625" style="4"/>
    <col min="4114" max="4116" width="8" style="4" bestFit="1" customWidth="1"/>
    <col min="4117" max="4352" width="9.140625" style="4"/>
    <col min="4353" max="4353" width="13.7109375" style="4" bestFit="1" customWidth="1"/>
    <col min="4354" max="4355" width="3.42578125" style="4" bestFit="1" customWidth="1"/>
    <col min="4356" max="4356" width="4" style="4" bestFit="1" customWidth="1"/>
    <col min="4357" max="4357" width="9.140625" style="4"/>
    <col min="4358" max="4360" width="7.140625" style="4" bestFit="1" customWidth="1"/>
    <col min="4361" max="4361" width="9.140625" style="4"/>
    <col min="4362" max="4362" width="6.85546875" style="4" bestFit="1" customWidth="1"/>
    <col min="4363" max="4363" width="7.7109375" style="4" bestFit="1" customWidth="1"/>
    <col min="4364" max="4364" width="8.7109375" style="4" bestFit="1" customWidth="1"/>
    <col min="4365" max="4366" width="9.140625" style="4"/>
    <col min="4367" max="4367" width="8" style="4" bestFit="1" customWidth="1"/>
    <col min="4368" max="4368" width="8.42578125" style="4" bestFit="1" customWidth="1"/>
    <col min="4369" max="4369" width="9.140625" style="4"/>
    <col min="4370" max="4372" width="8" style="4" bestFit="1" customWidth="1"/>
    <col min="4373" max="4608" width="9.140625" style="4"/>
    <col min="4609" max="4609" width="13.7109375" style="4" bestFit="1" customWidth="1"/>
    <col min="4610" max="4611" width="3.42578125" style="4" bestFit="1" customWidth="1"/>
    <col min="4612" max="4612" width="4" style="4" bestFit="1" customWidth="1"/>
    <col min="4613" max="4613" width="9.140625" style="4"/>
    <col min="4614" max="4616" width="7.140625" style="4" bestFit="1" customWidth="1"/>
    <col min="4617" max="4617" width="9.140625" style="4"/>
    <col min="4618" max="4618" width="6.85546875" style="4" bestFit="1" customWidth="1"/>
    <col min="4619" max="4619" width="7.7109375" style="4" bestFit="1" customWidth="1"/>
    <col min="4620" max="4620" width="8.7109375" style="4" bestFit="1" customWidth="1"/>
    <col min="4621" max="4622" width="9.140625" style="4"/>
    <col min="4623" max="4623" width="8" style="4" bestFit="1" customWidth="1"/>
    <col min="4624" max="4624" width="8.42578125" style="4" bestFit="1" customWidth="1"/>
    <col min="4625" max="4625" width="9.140625" style="4"/>
    <col min="4626" max="4628" width="8" style="4" bestFit="1" customWidth="1"/>
    <col min="4629" max="4864" width="9.140625" style="4"/>
    <col min="4865" max="4865" width="13.7109375" style="4" bestFit="1" customWidth="1"/>
    <col min="4866" max="4867" width="3.42578125" style="4" bestFit="1" customWidth="1"/>
    <col min="4868" max="4868" width="4" style="4" bestFit="1" customWidth="1"/>
    <col min="4869" max="4869" width="9.140625" style="4"/>
    <col min="4870" max="4872" width="7.140625" style="4" bestFit="1" customWidth="1"/>
    <col min="4873" max="4873" width="9.140625" style="4"/>
    <col min="4874" max="4874" width="6.85546875" style="4" bestFit="1" customWidth="1"/>
    <col min="4875" max="4875" width="7.7109375" style="4" bestFit="1" customWidth="1"/>
    <col min="4876" max="4876" width="8.7109375" style="4" bestFit="1" customWidth="1"/>
    <col min="4877" max="4878" width="9.140625" style="4"/>
    <col min="4879" max="4879" width="8" style="4" bestFit="1" customWidth="1"/>
    <col min="4880" max="4880" width="8.42578125" style="4" bestFit="1" customWidth="1"/>
    <col min="4881" max="4881" width="9.140625" style="4"/>
    <col min="4882" max="4884" width="8" style="4" bestFit="1" customWidth="1"/>
    <col min="4885" max="5120" width="9.140625" style="4"/>
    <col min="5121" max="5121" width="13.7109375" style="4" bestFit="1" customWidth="1"/>
    <col min="5122" max="5123" width="3.42578125" style="4" bestFit="1" customWidth="1"/>
    <col min="5124" max="5124" width="4" style="4" bestFit="1" customWidth="1"/>
    <col min="5125" max="5125" width="9.140625" style="4"/>
    <col min="5126" max="5128" width="7.140625" style="4" bestFit="1" customWidth="1"/>
    <col min="5129" max="5129" width="9.140625" style="4"/>
    <col min="5130" max="5130" width="6.85546875" style="4" bestFit="1" customWidth="1"/>
    <col min="5131" max="5131" width="7.7109375" style="4" bestFit="1" customWidth="1"/>
    <col min="5132" max="5132" width="8.7109375" style="4" bestFit="1" customWidth="1"/>
    <col min="5133" max="5134" width="9.140625" style="4"/>
    <col min="5135" max="5135" width="8" style="4" bestFit="1" customWidth="1"/>
    <col min="5136" max="5136" width="8.42578125" style="4" bestFit="1" customWidth="1"/>
    <col min="5137" max="5137" width="9.140625" style="4"/>
    <col min="5138" max="5140" width="8" style="4" bestFit="1" customWidth="1"/>
    <col min="5141" max="5376" width="9.140625" style="4"/>
    <col min="5377" max="5377" width="13.7109375" style="4" bestFit="1" customWidth="1"/>
    <col min="5378" max="5379" width="3.42578125" style="4" bestFit="1" customWidth="1"/>
    <col min="5380" max="5380" width="4" style="4" bestFit="1" customWidth="1"/>
    <col min="5381" max="5381" width="9.140625" style="4"/>
    <col min="5382" max="5384" width="7.140625" style="4" bestFit="1" customWidth="1"/>
    <col min="5385" max="5385" width="9.140625" style="4"/>
    <col min="5386" max="5386" width="6.85546875" style="4" bestFit="1" customWidth="1"/>
    <col min="5387" max="5387" width="7.7109375" style="4" bestFit="1" customWidth="1"/>
    <col min="5388" max="5388" width="8.7109375" style="4" bestFit="1" customWidth="1"/>
    <col min="5389" max="5390" width="9.140625" style="4"/>
    <col min="5391" max="5391" width="8" style="4" bestFit="1" customWidth="1"/>
    <col min="5392" max="5392" width="8.42578125" style="4" bestFit="1" customWidth="1"/>
    <col min="5393" max="5393" width="9.140625" style="4"/>
    <col min="5394" max="5396" width="8" style="4" bestFit="1" customWidth="1"/>
    <col min="5397" max="5632" width="9.140625" style="4"/>
    <col min="5633" max="5633" width="13.7109375" style="4" bestFit="1" customWidth="1"/>
    <col min="5634" max="5635" width="3.42578125" style="4" bestFit="1" customWidth="1"/>
    <col min="5636" max="5636" width="4" style="4" bestFit="1" customWidth="1"/>
    <col min="5637" max="5637" width="9.140625" style="4"/>
    <col min="5638" max="5640" width="7.140625" style="4" bestFit="1" customWidth="1"/>
    <col min="5641" max="5641" width="9.140625" style="4"/>
    <col min="5642" max="5642" width="6.85546875" style="4" bestFit="1" customWidth="1"/>
    <col min="5643" max="5643" width="7.7109375" style="4" bestFit="1" customWidth="1"/>
    <col min="5644" max="5644" width="8.7109375" style="4" bestFit="1" customWidth="1"/>
    <col min="5645" max="5646" width="9.140625" style="4"/>
    <col min="5647" max="5647" width="8" style="4" bestFit="1" customWidth="1"/>
    <col min="5648" max="5648" width="8.42578125" style="4" bestFit="1" customWidth="1"/>
    <col min="5649" max="5649" width="9.140625" style="4"/>
    <col min="5650" max="5652" width="8" style="4" bestFit="1" customWidth="1"/>
    <col min="5653" max="5888" width="9.140625" style="4"/>
    <col min="5889" max="5889" width="13.7109375" style="4" bestFit="1" customWidth="1"/>
    <col min="5890" max="5891" width="3.42578125" style="4" bestFit="1" customWidth="1"/>
    <col min="5892" max="5892" width="4" style="4" bestFit="1" customWidth="1"/>
    <col min="5893" max="5893" width="9.140625" style="4"/>
    <col min="5894" max="5896" width="7.140625" style="4" bestFit="1" customWidth="1"/>
    <col min="5897" max="5897" width="9.140625" style="4"/>
    <col min="5898" max="5898" width="6.85546875" style="4" bestFit="1" customWidth="1"/>
    <col min="5899" max="5899" width="7.7109375" style="4" bestFit="1" customWidth="1"/>
    <col min="5900" max="5900" width="8.7109375" style="4" bestFit="1" customWidth="1"/>
    <col min="5901" max="5902" width="9.140625" style="4"/>
    <col min="5903" max="5903" width="8" style="4" bestFit="1" customWidth="1"/>
    <col min="5904" max="5904" width="8.42578125" style="4" bestFit="1" customWidth="1"/>
    <col min="5905" max="5905" width="9.140625" style="4"/>
    <col min="5906" max="5908" width="8" style="4" bestFit="1" customWidth="1"/>
    <col min="5909" max="6144" width="9.140625" style="4"/>
    <col min="6145" max="6145" width="13.7109375" style="4" bestFit="1" customWidth="1"/>
    <col min="6146" max="6147" width="3.42578125" style="4" bestFit="1" customWidth="1"/>
    <col min="6148" max="6148" width="4" style="4" bestFit="1" customWidth="1"/>
    <col min="6149" max="6149" width="9.140625" style="4"/>
    <col min="6150" max="6152" width="7.140625" style="4" bestFit="1" customWidth="1"/>
    <col min="6153" max="6153" width="9.140625" style="4"/>
    <col min="6154" max="6154" width="6.85546875" style="4" bestFit="1" customWidth="1"/>
    <col min="6155" max="6155" width="7.7109375" style="4" bestFit="1" customWidth="1"/>
    <col min="6156" max="6156" width="8.7109375" style="4" bestFit="1" customWidth="1"/>
    <col min="6157" max="6158" width="9.140625" style="4"/>
    <col min="6159" max="6159" width="8" style="4" bestFit="1" customWidth="1"/>
    <col min="6160" max="6160" width="8.42578125" style="4" bestFit="1" customWidth="1"/>
    <col min="6161" max="6161" width="9.140625" style="4"/>
    <col min="6162" max="6164" width="8" style="4" bestFit="1" customWidth="1"/>
    <col min="6165" max="6400" width="9.140625" style="4"/>
    <col min="6401" max="6401" width="13.7109375" style="4" bestFit="1" customWidth="1"/>
    <col min="6402" max="6403" width="3.42578125" style="4" bestFit="1" customWidth="1"/>
    <col min="6404" max="6404" width="4" style="4" bestFit="1" customWidth="1"/>
    <col min="6405" max="6405" width="9.140625" style="4"/>
    <col min="6406" max="6408" width="7.140625" style="4" bestFit="1" customWidth="1"/>
    <col min="6409" max="6409" width="9.140625" style="4"/>
    <col min="6410" max="6410" width="6.85546875" style="4" bestFit="1" customWidth="1"/>
    <col min="6411" max="6411" width="7.7109375" style="4" bestFit="1" customWidth="1"/>
    <col min="6412" max="6412" width="8.7109375" style="4" bestFit="1" customWidth="1"/>
    <col min="6413" max="6414" width="9.140625" style="4"/>
    <col min="6415" max="6415" width="8" style="4" bestFit="1" customWidth="1"/>
    <col min="6416" max="6416" width="8.42578125" style="4" bestFit="1" customWidth="1"/>
    <col min="6417" max="6417" width="9.140625" style="4"/>
    <col min="6418" max="6420" width="8" style="4" bestFit="1" customWidth="1"/>
    <col min="6421" max="6656" width="9.140625" style="4"/>
    <col min="6657" max="6657" width="13.7109375" style="4" bestFit="1" customWidth="1"/>
    <col min="6658" max="6659" width="3.42578125" style="4" bestFit="1" customWidth="1"/>
    <col min="6660" max="6660" width="4" style="4" bestFit="1" customWidth="1"/>
    <col min="6661" max="6661" width="9.140625" style="4"/>
    <col min="6662" max="6664" width="7.140625" style="4" bestFit="1" customWidth="1"/>
    <col min="6665" max="6665" width="9.140625" style="4"/>
    <col min="6666" max="6666" width="6.85546875" style="4" bestFit="1" customWidth="1"/>
    <col min="6667" max="6667" width="7.7109375" style="4" bestFit="1" customWidth="1"/>
    <col min="6668" max="6668" width="8.7109375" style="4" bestFit="1" customWidth="1"/>
    <col min="6669" max="6670" width="9.140625" style="4"/>
    <col min="6671" max="6671" width="8" style="4" bestFit="1" customWidth="1"/>
    <col min="6672" max="6672" width="8.42578125" style="4" bestFit="1" customWidth="1"/>
    <col min="6673" max="6673" width="9.140625" style="4"/>
    <col min="6674" max="6676" width="8" style="4" bestFit="1" customWidth="1"/>
    <col min="6677" max="6912" width="9.140625" style="4"/>
    <col min="6913" max="6913" width="13.7109375" style="4" bestFit="1" customWidth="1"/>
    <col min="6914" max="6915" width="3.42578125" style="4" bestFit="1" customWidth="1"/>
    <col min="6916" max="6916" width="4" style="4" bestFit="1" customWidth="1"/>
    <col min="6917" max="6917" width="9.140625" style="4"/>
    <col min="6918" max="6920" width="7.140625" style="4" bestFit="1" customWidth="1"/>
    <col min="6921" max="6921" width="9.140625" style="4"/>
    <col min="6922" max="6922" width="6.85546875" style="4" bestFit="1" customWidth="1"/>
    <col min="6923" max="6923" width="7.7109375" style="4" bestFit="1" customWidth="1"/>
    <col min="6924" max="6924" width="8.7109375" style="4" bestFit="1" customWidth="1"/>
    <col min="6925" max="6926" width="9.140625" style="4"/>
    <col min="6927" max="6927" width="8" style="4" bestFit="1" customWidth="1"/>
    <col min="6928" max="6928" width="8.42578125" style="4" bestFit="1" customWidth="1"/>
    <col min="6929" max="6929" width="9.140625" style="4"/>
    <col min="6930" max="6932" width="8" style="4" bestFit="1" customWidth="1"/>
    <col min="6933" max="7168" width="9.140625" style="4"/>
    <col min="7169" max="7169" width="13.7109375" style="4" bestFit="1" customWidth="1"/>
    <col min="7170" max="7171" width="3.42578125" style="4" bestFit="1" customWidth="1"/>
    <col min="7172" max="7172" width="4" style="4" bestFit="1" customWidth="1"/>
    <col min="7173" max="7173" width="9.140625" style="4"/>
    <col min="7174" max="7176" width="7.140625" style="4" bestFit="1" customWidth="1"/>
    <col min="7177" max="7177" width="9.140625" style="4"/>
    <col min="7178" max="7178" width="6.85546875" style="4" bestFit="1" customWidth="1"/>
    <col min="7179" max="7179" width="7.7109375" style="4" bestFit="1" customWidth="1"/>
    <col min="7180" max="7180" width="8.7109375" style="4" bestFit="1" customWidth="1"/>
    <col min="7181" max="7182" width="9.140625" style="4"/>
    <col min="7183" max="7183" width="8" style="4" bestFit="1" customWidth="1"/>
    <col min="7184" max="7184" width="8.42578125" style="4" bestFit="1" customWidth="1"/>
    <col min="7185" max="7185" width="9.140625" style="4"/>
    <col min="7186" max="7188" width="8" style="4" bestFit="1" customWidth="1"/>
    <col min="7189" max="7424" width="9.140625" style="4"/>
    <col min="7425" max="7425" width="13.7109375" style="4" bestFit="1" customWidth="1"/>
    <col min="7426" max="7427" width="3.42578125" style="4" bestFit="1" customWidth="1"/>
    <col min="7428" max="7428" width="4" style="4" bestFit="1" customWidth="1"/>
    <col min="7429" max="7429" width="9.140625" style="4"/>
    <col min="7430" max="7432" width="7.140625" style="4" bestFit="1" customWidth="1"/>
    <col min="7433" max="7433" width="9.140625" style="4"/>
    <col min="7434" max="7434" width="6.85546875" style="4" bestFit="1" customWidth="1"/>
    <col min="7435" max="7435" width="7.7109375" style="4" bestFit="1" customWidth="1"/>
    <col min="7436" max="7436" width="8.7109375" style="4" bestFit="1" customWidth="1"/>
    <col min="7437" max="7438" width="9.140625" style="4"/>
    <col min="7439" max="7439" width="8" style="4" bestFit="1" customWidth="1"/>
    <col min="7440" max="7440" width="8.42578125" style="4" bestFit="1" customWidth="1"/>
    <col min="7441" max="7441" width="9.140625" style="4"/>
    <col min="7442" max="7444" width="8" style="4" bestFit="1" customWidth="1"/>
    <col min="7445" max="7680" width="9.140625" style="4"/>
    <col min="7681" max="7681" width="13.7109375" style="4" bestFit="1" customWidth="1"/>
    <col min="7682" max="7683" width="3.42578125" style="4" bestFit="1" customWidth="1"/>
    <col min="7684" max="7684" width="4" style="4" bestFit="1" customWidth="1"/>
    <col min="7685" max="7685" width="9.140625" style="4"/>
    <col min="7686" max="7688" width="7.140625" style="4" bestFit="1" customWidth="1"/>
    <col min="7689" max="7689" width="9.140625" style="4"/>
    <col min="7690" max="7690" width="6.85546875" style="4" bestFit="1" customWidth="1"/>
    <col min="7691" max="7691" width="7.7109375" style="4" bestFit="1" customWidth="1"/>
    <col min="7692" max="7692" width="8.7109375" style="4" bestFit="1" customWidth="1"/>
    <col min="7693" max="7694" width="9.140625" style="4"/>
    <col min="7695" max="7695" width="8" style="4" bestFit="1" customWidth="1"/>
    <col min="7696" max="7696" width="8.42578125" style="4" bestFit="1" customWidth="1"/>
    <col min="7697" max="7697" width="9.140625" style="4"/>
    <col min="7698" max="7700" width="8" style="4" bestFit="1" customWidth="1"/>
    <col min="7701" max="7936" width="9.140625" style="4"/>
    <col min="7937" max="7937" width="13.7109375" style="4" bestFit="1" customWidth="1"/>
    <col min="7938" max="7939" width="3.42578125" style="4" bestFit="1" customWidth="1"/>
    <col min="7940" max="7940" width="4" style="4" bestFit="1" customWidth="1"/>
    <col min="7941" max="7941" width="9.140625" style="4"/>
    <col min="7942" max="7944" width="7.140625" style="4" bestFit="1" customWidth="1"/>
    <col min="7945" max="7945" width="9.140625" style="4"/>
    <col min="7946" max="7946" width="6.85546875" style="4" bestFit="1" customWidth="1"/>
    <col min="7947" max="7947" width="7.7109375" style="4" bestFit="1" customWidth="1"/>
    <col min="7948" max="7948" width="8.7109375" style="4" bestFit="1" customWidth="1"/>
    <col min="7949" max="7950" width="9.140625" style="4"/>
    <col min="7951" max="7951" width="8" style="4" bestFit="1" customWidth="1"/>
    <col min="7952" max="7952" width="8.42578125" style="4" bestFit="1" customWidth="1"/>
    <col min="7953" max="7953" width="9.140625" style="4"/>
    <col min="7954" max="7956" width="8" style="4" bestFit="1" customWidth="1"/>
    <col min="7957" max="8192" width="9.140625" style="4"/>
    <col min="8193" max="8193" width="13.7109375" style="4" bestFit="1" customWidth="1"/>
    <col min="8194" max="8195" width="3.42578125" style="4" bestFit="1" customWidth="1"/>
    <col min="8196" max="8196" width="4" style="4" bestFit="1" customWidth="1"/>
    <col min="8197" max="8197" width="9.140625" style="4"/>
    <col min="8198" max="8200" width="7.140625" style="4" bestFit="1" customWidth="1"/>
    <col min="8201" max="8201" width="9.140625" style="4"/>
    <col min="8202" max="8202" width="6.85546875" style="4" bestFit="1" customWidth="1"/>
    <col min="8203" max="8203" width="7.7109375" style="4" bestFit="1" customWidth="1"/>
    <col min="8204" max="8204" width="8.7109375" style="4" bestFit="1" customWidth="1"/>
    <col min="8205" max="8206" width="9.140625" style="4"/>
    <col min="8207" max="8207" width="8" style="4" bestFit="1" customWidth="1"/>
    <col min="8208" max="8208" width="8.42578125" style="4" bestFit="1" customWidth="1"/>
    <col min="8209" max="8209" width="9.140625" style="4"/>
    <col min="8210" max="8212" width="8" style="4" bestFit="1" customWidth="1"/>
    <col min="8213" max="8448" width="9.140625" style="4"/>
    <col min="8449" max="8449" width="13.7109375" style="4" bestFit="1" customWidth="1"/>
    <col min="8450" max="8451" width="3.42578125" style="4" bestFit="1" customWidth="1"/>
    <col min="8452" max="8452" width="4" style="4" bestFit="1" customWidth="1"/>
    <col min="8453" max="8453" width="9.140625" style="4"/>
    <col min="8454" max="8456" width="7.140625" style="4" bestFit="1" customWidth="1"/>
    <col min="8457" max="8457" width="9.140625" style="4"/>
    <col min="8458" max="8458" width="6.85546875" style="4" bestFit="1" customWidth="1"/>
    <col min="8459" max="8459" width="7.7109375" style="4" bestFit="1" customWidth="1"/>
    <col min="8460" max="8460" width="8.7109375" style="4" bestFit="1" customWidth="1"/>
    <col min="8461" max="8462" width="9.140625" style="4"/>
    <col min="8463" max="8463" width="8" style="4" bestFit="1" customWidth="1"/>
    <col min="8464" max="8464" width="8.42578125" style="4" bestFit="1" customWidth="1"/>
    <col min="8465" max="8465" width="9.140625" style="4"/>
    <col min="8466" max="8468" width="8" style="4" bestFit="1" customWidth="1"/>
    <col min="8469" max="8704" width="9.140625" style="4"/>
    <col min="8705" max="8705" width="13.7109375" style="4" bestFit="1" customWidth="1"/>
    <col min="8706" max="8707" width="3.42578125" style="4" bestFit="1" customWidth="1"/>
    <col min="8708" max="8708" width="4" style="4" bestFit="1" customWidth="1"/>
    <col min="8709" max="8709" width="9.140625" style="4"/>
    <col min="8710" max="8712" width="7.140625" style="4" bestFit="1" customWidth="1"/>
    <col min="8713" max="8713" width="9.140625" style="4"/>
    <col min="8714" max="8714" width="6.85546875" style="4" bestFit="1" customWidth="1"/>
    <col min="8715" max="8715" width="7.7109375" style="4" bestFit="1" customWidth="1"/>
    <col min="8716" max="8716" width="8.7109375" style="4" bestFit="1" customWidth="1"/>
    <col min="8717" max="8718" width="9.140625" style="4"/>
    <col min="8719" max="8719" width="8" style="4" bestFit="1" customWidth="1"/>
    <col min="8720" max="8720" width="8.42578125" style="4" bestFit="1" customWidth="1"/>
    <col min="8721" max="8721" width="9.140625" style="4"/>
    <col min="8722" max="8724" width="8" style="4" bestFit="1" customWidth="1"/>
    <col min="8725" max="8960" width="9.140625" style="4"/>
    <col min="8961" max="8961" width="13.7109375" style="4" bestFit="1" customWidth="1"/>
    <col min="8962" max="8963" width="3.42578125" style="4" bestFit="1" customWidth="1"/>
    <col min="8964" max="8964" width="4" style="4" bestFit="1" customWidth="1"/>
    <col min="8965" max="8965" width="9.140625" style="4"/>
    <col min="8966" max="8968" width="7.140625" style="4" bestFit="1" customWidth="1"/>
    <col min="8969" max="8969" width="9.140625" style="4"/>
    <col min="8970" max="8970" width="6.85546875" style="4" bestFit="1" customWidth="1"/>
    <col min="8971" max="8971" width="7.7109375" style="4" bestFit="1" customWidth="1"/>
    <col min="8972" max="8972" width="8.7109375" style="4" bestFit="1" customWidth="1"/>
    <col min="8973" max="8974" width="9.140625" style="4"/>
    <col min="8975" max="8975" width="8" style="4" bestFit="1" customWidth="1"/>
    <col min="8976" max="8976" width="8.42578125" style="4" bestFit="1" customWidth="1"/>
    <col min="8977" max="8977" width="9.140625" style="4"/>
    <col min="8978" max="8980" width="8" style="4" bestFit="1" customWidth="1"/>
    <col min="8981" max="9216" width="9.140625" style="4"/>
    <col min="9217" max="9217" width="13.7109375" style="4" bestFit="1" customWidth="1"/>
    <col min="9218" max="9219" width="3.42578125" style="4" bestFit="1" customWidth="1"/>
    <col min="9220" max="9220" width="4" style="4" bestFit="1" customWidth="1"/>
    <col min="9221" max="9221" width="9.140625" style="4"/>
    <col min="9222" max="9224" width="7.140625" style="4" bestFit="1" customWidth="1"/>
    <col min="9225" max="9225" width="9.140625" style="4"/>
    <col min="9226" max="9226" width="6.85546875" style="4" bestFit="1" customWidth="1"/>
    <col min="9227" max="9227" width="7.7109375" style="4" bestFit="1" customWidth="1"/>
    <col min="9228" max="9228" width="8.7109375" style="4" bestFit="1" customWidth="1"/>
    <col min="9229" max="9230" width="9.140625" style="4"/>
    <col min="9231" max="9231" width="8" style="4" bestFit="1" customWidth="1"/>
    <col min="9232" max="9232" width="8.42578125" style="4" bestFit="1" customWidth="1"/>
    <col min="9233" max="9233" width="9.140625" style="4"/>
    <col min="9234" max="9236" width="8" style="4" bestFit="1" customWidth="1"/>
    <col min="9237" max="9472" width="9.140625" style="4"/>
    <col min="9473" max="9473" width="13.7109375" style="4" bestFit="1" customWidth="1"/>
    <col min="9474" max="9475" width="3.42578125" style="4" bestFit="1" customWidth="1"/>
    <col min="9476" max="9476" width="4" style="4" bestFit="1" customWidth="1"/>
    <col min="9477" max="9477" width="9.140625" style="4"/>
    <col min="9478" max="9480" width="7.140625" style="4" bestFit="1" customWidth="1"/>
    <col min="9481" max="9481" width="9.140625" style="4"/>
    <col min="9482" max="9482" width="6.85546875" style="4" bestFit="1" customWidth="1"/>
    <col min="9483" max="9483" width="7.7109375" style="4" bestFit="1" customWidth="1"/>
    <col min="9484" max="9484" width="8.7109375" style="4" bestFit="1" customWidth="1"/>
    <col min="9485" max="9486" width="9.140625" style="4"/>
    <col min="9487" max="9487" width="8" style="4" bestFit="1" customWidth="1"/>
    <col min="9488" max="9488" width="8.42578125" style="4" bestFit="1" customWidth="1"/>
    <col min="9489" max="9489" width="9.140625" style="4"/>
    <col min="9490" max="9492" width="8" style="4" bestFit="1" customWidth="1"/>
    <col min="9493" max="9728" width="9.140625" style="4"/>
    <col min="9729" max="9729" width="13.7109375" style="4" bestFit="1" customWidth="1"/>
    <col min="9730" max="9731" width="3.42578125" style="4" bestFit="1" customWidth="1"/>
    <col min="9732" max="9732" width="4" style="4" bestFit="1" customWidth="1"/>
    <col min="9733" max="9733" width="9.140625" style="4"/>
    <col min="9734" max="9736" width="7.140625" style="4" bestFit="1" customWidth="1"/>
    <col min="9737" max="9737" width="9.140625" style="4"/>
    <col min="9738" max="9738" width="6.85546875" style="4" bestFit="1" customWidth="1"/>
    <col min="9739" max="9739" width="7.7109375" style="4" bestFit="1" customWidth="1"/>
    <col min="9740" max="9740" width="8.7109375" style="4" bestFit="1" customWidth="1"/>
    <col min="9741" max="9742" width="9.140625" style="4"/>
    <col min="9743" max="9743" width="8" style="4" bestFit="1" customWidth="1"/>
    <col min="9744" max="9744" width="8.42578125" style="4" bestFit="1" customWidth="1"/>
    <col min="9745" max="9745" width="9.140625" style="4"/>
    <col min="9746" max="9748" width="8" style="4" bestFit="1" customWidth="1"/>
    <col min="9749" max="9984" width="9.140625" style="4"/>
    <col min="9985" max="9985" width="13.7109375" style="4" bestFit="1" customWidth="1"/>
    <col min="9986" max="9987" width="3.42578125" style="4" bestFit="1" customWidth="1"/>
    <col min="9988" max="9988" width="4" style="4" bestFit="1" customWidth="1"/>
    <col min="9989" max="9989" width="9.140625" style="4"/>
    <col min="9990" max="9992" width="7.140625" style="4" bestFit="1" customWidth="1"/>
    <col min="9993" max="9993" width="9.140625" style="4"/>
    <col min="9994" max="9994" width="6.85546875" style="4" bestFit="1" customWidth="1"/>
    <col min="9995" max="9995" width="7.7109375" style="4" bestFit="1" customWidth="1"/>
    <col min="9996" max="9996" width="8.7109375" style="4" bestFit="1" customWidth="1"/>
    <col min="9997" max="9998" width="9.140625" style="4"/>
    <col min="9999" max="9999" width="8" style="4" bestFit="1" customWidth="1"/>
    <col min="10000" max="10000" width="8.42578125" style="4" bestFit="1" customWidth="1"/>
    <col min="10001" max="10001" width="9.140625" style="4"/>
    <col min="10002" max="10004" width="8" style="4" bestFit="1" customWidth="1"/>
    <col min="10005" max="10240" width="9.140625" style="4"/>
    <col min="10241" max="10241" width="13.7109375" style="4" bestFit="1" customWidth="1"/>
    <col min="10242" max="10243" width="3.42578125" style="4" bestFit="1" customWidth="1"/>
    <col min="10244" max="10244" width="4" style="4" bestFit="1" customWidth="1"/>
    <col min="10245" max="10245" width="9.140625" style="4"/>
    <col min="10246" max="10248" width="7.140625" style="4" bestFit="1" customWidth="1"/>
    <col min="10249" max="10249" width="9.140625" style="4"/>
    <col min="10250" max="10250" width="6.85546875" style="4" bestFit="1" customWidth="1"/>
    <col min="10251" max="10251" width="7.7109375" style="4" bestFit="1" customWidth="1"/>
    <col min="10252" max="10252" width="8.7109375" style="4" bestFit="1" customWidth="1"/>
    <col min="10253" max="10254" width="9.140625" style="4"/>
    <col min="10255" max="10255" width="8" style="4" bestFit="1" customWidth="1"/>
    <col min="10256" max="10256" width="8.42578125" style="4" bestFit="1" customWidth="1"/>
    <col min="10257" max="10257" width="9.140625" style="4"/>
    <col min="10258" max="10260" width="8" style="4" bestFit="1" customWidth="1"/>
    <col min="10261" max="10496" width="9.140625" style="4"/>
    <col min="10497" max="10497" width="13.7109375" style="4" bestFit="1" customWidth="1"/>
    <col min="10498" max="10499" width="3.42578125" style="4" bestFit="1" customWidth="1"/>
    <col min="10500" max="10500" width="4" style="4" bestFit="1" customWidth="1"/>
    <col min="10501" max="10501" width="9.140625" style="4"/>
    <col min="10502" max="10504" width="7.140625" style="4" bestFit="1" customWidth="1"/>
    <col min="10505" max="10505" width="9.140625" style="4"/>
    <col min="10506" max="10506" width="6.85546875" style="4" bestFit="1" customWidth="1"/>
    <col min="10507" max="10507" width="7.7109375" style="4" bestFit="1" customWidth="1"/>
    <col min="10508" max="10508" width="8.7109375" style="4" bestFit="1" customWidth="1"/>
    <col min="10509" max="10510" width="9.140625" style="4"/>
    <col min="10511" max="10511" width="8" style="4" bestFit="1" customWidth="1"/>
    <col min="10512" max="10512" width="8.42578125" style="4" bestFit="1" customWidth="1"/>
    <col min="10513" max="10513" width="9.140625" style="4"/>
    <col min="10514" max="10516" width="8" style="4" bestFit="1" customWidth="1"/>
    <col min="10517" max="10752" width="9.140625" style="4"/>
    <col min="10753" max="10753" width="13.7109375" style="4" bestFit="1" customWidth="1"/>
    <col min="10754" max="10755" width="3.42578125" style="4" bestFit="1" customWidth="1"/>
    <col min="10756" max="10756" width="4" style="4" bestFit="1" customWidth="1"/>
    <col min="10757" max="10757" width="9.140625" style="4"/>
    <col min="10758" max="10760" width="7.140625" style="4" bestFit="1" customWidth="1"/>
    <col min="10761" max="10761" width="9.140625" style="4"/>
    <col min="10762" max="10762" width="6.85546875" style="4" bestFit="1" customWidth="1"/>
    <col min="10763" max="10763" width="7.7109375" style="4" bestFit="1" customWidth="1"/>
    <col min="10764" max="10764" width="8.7109375" style="4" bestFit="1" customWidth="1"/>
    <col min="10765" max="10766" width="9.140625" style="4"/>
    <col min="10767" max="10767" width="8" style="4" bestFit="1" customWidth="1"/>
    <col min="10768" max="10768" width="8.42578125" style="4" bestFit="1" customWidth="1"/>
    <col min="10769" max="10769" width="9.140625" style="4"/>
    <col min="10770" max="10772" width="8" style="4" bestFit="1" customWidth="1"/>
    <col min="10773" max="11008" width="9.140625" style="4"/>
    <col min="11009" max="11009" width="13.7109375" style="4" bestFit="1" customWidth="1"/>
    <col min="11010" max="11011" width="3.42578125" style="4" bestFit="1" customWidth="1"/>
    <col min="11012" max="11012" width="4" style="4" bestFit="1" customWidth="1"/>
    <col min="11013" max="11013" width="9.140625" style="4"/>
    <col min="11014" max="11016" width="7.140625" style="4" bestFit="1" customWidth="1"/>
    <col min="11017" max="11017" width="9.140625" style="4"/>
    <col min="11018" max="11018" width="6.85546875" style="4" bestFit="1" customWidth="1"/>
    <col min="11019" max="11019" width="7.7109375" style="4" bestFit="1" customWidth="1"/>
    <col min="11020" max="11020" width="8.7109375" style="4" bestFit="1" customWidth="1"/>
    <col min="11021" max="11022" width="9.140625" style="4"/>
    <col min="11023" max="11023" width="8" style="4" bestFit="1" customWidth="1"/>
    <col min="11024" max="11024" width="8.42578125" style="4" bestFit="1" customWidth="1"/>
    <col min="11025" max="11025" width="9.140625" style="4"/>
    <col min="11026" max="11028" width="8" style="4" bestFit="1" customWidth="1"/>
    <col min="11029" max="11264" width="9.140625" style="4"/>
    <col min="11265" max="11265" width="13.7109375" style="4" bestFit="1" customWidth="1"/>
    <col min="11266" max="11267" width="3.42578125" style="4" bestFit="1" customWidth="1"/>
    <col min="11268" max="11268" width="4" style="4" bestFit="1" customWidth="1"/>
    <col min="11269" max="11269" width="9.140625" style="4"/>
    <col min="11270" max="11272" width="7.140625" style="4" bestFit="1" customWidth="1"/>
    <col min="11273" max="11273" width="9.140625" style="4"/>
    <col min="11274" max="11274" width="6.85546875" style="4" bestFit="1" customWidth="1"/>
    <col min="11275" max="11275" width="7.7109375" style="4" bestFit="1" customWidth="1"/>
    <col min="11276" max="11276" width="8.7109375" style="4" bestFit="1" customWidth="1"/>
    <col min="11277" max="11278" width="9.140625" style="4"/>
    <col min="11279" max="11279" width="8" style="4" bestFit="1" customWidth="1"/>
    <col min="11280" max="11280" width="8.42578125" style="4" bestFit="1" customWidth="1"/>
    <col min="11281" max="11281" width="9.140625" style="4"/>
    <col min="11282" max="11284" width="8" style="4" bestFit="1" customWidth="1"/>
    <col min="11285" max="11520" width="9.140625" style="4"/>
    <col min="11521" max="11521" width="13.7109375" style="4" bestFit="1" customWidth="1"/>
    <col min="11522" max="11523" width="3.42578125" style="4" bestFit="1" customWidth="1"/>
    <col min="11524" max="11524" width="4" style="4" bestFit="1" customWidth="1"/>
    <col min="11525" max="11525" width="9.140625" style="4"/>
    <col min="11526" max="11528" width="7.140625" style="4" bestFit="1" customWidth="1"/>
    <col min="11529" max="11529" width="9.140625" style="4"/>
    <col min="11530" max="11530" width="6.85546875" style="4" bestFit="1" customWidth="1"/>
    <col min="11531" max="11531" width="7.7109375" style="4" bestFit="1" customWidth="1"/>
    <col min="11532" max="11532" width="8.7109375" style="4" bestFit="1" customWidth="1"/>
    <col min="11533" max="11534" width="9.140625" style="4"/>
    <col min="11535" max="11535" width="8" style="4" bestFit="1" customWidth="1"/>
    <col min="11536" max="11536" width="8.42578125" style="4" bestFit="1" customWidth="1"/>
    <col min="11537" max="11537" width="9.140625" style="4"/>
    <col min="11538" max="11540" width="8" style="4" bestFit="1" customWidth="1"/>
    <col min="11541" max="11776" width="9.140625" style="4"/>
    <col min="11777" max="11777" width="13.7109375" style="4" bestFit="1" customWidth="1"/>
    <col min="11778" max="11779" width="3.42578125" style="4" bestFit="1" customWidth="1"/>
    <col min="11780" max="11780" width="4" style="4" bestFit="1" customWidth="1"/>
    <col min="11781" max="11781" width="9.140625" style="4"/>
    <col min="11782" max="11784" width="7.140625" style="4" bestFit="1" customWidth="1"/>
    <col min="11785" max="11785" width="9.140625" style="4"/>
    <col min="11786" max="11786" width="6.85546875" style="4" bestFit="1" customWidth="1"/>
    <col min="11787" max="11787" width="7.7109375" style="4" bestFit="1" customWidth="1"/>
    <col min="11788" max="11788" width="8.7109375" style="4" bestFit="1" customWidth="1"/>
    <col min="11789" max="11790" width="9.140625" style="4"/>
    <col min="11791" max="11791" width="8" style="4" bestFit="1" customWidth="1"/>
    <col min="11792" max="11792" width="8.42578125" style="4" bestFit="1" customWidth="1"/>
    <col min="11793" max="11793" width="9.140625" style="4"/>
    <col min="11794" max="11796" width="8" style="4" bestFit="1" customWidth="1"/>
    <col min="11797" max="12032" width="9.140625" style="4"/>
    <col min="12033" max="12033" width="13.7109375" style="4" bestFit="1" customWidth="1"/>
    <col min="12034" max="12035" width="3.42578125" style="4" bestFit="1" customWidth="1"/>
    <col min="12036" max="12036" width="4" style="4" bestFit="1" customWidth="1"/>
    <col min="12037" max="12037" width="9.140625" style="4"/>
    <col min="12038" max="12040" width="7.140625" style="4" bestFit="1" customWidth="1"/>
    <col min="12041" max="12041" width="9.140625" style="4"/>
    <col min="12042" max="12042" width="6.85546875" style="4" bestFit="1" customWidth="1"/>
    <col min="12043" max="12043" width="7.7109375" style="4" bestFit="1" customWidth="1"/>
    <col min="12044" max="12044" width="8.7109375" style="4" bestFit="1" customWidth="1"/>
    <col min="12045" max="12046" width="9.140625" style="4"/>
    <col min="12047" max="12047" width="8" style="4" bestFit="1" customWidth="1"/>
    <col min="12048" max="12048" width="8.42578125" style="4" bestFit="1" customWidth="1"/>
    <col min="12049" max="12049" width="9.140625" style="4"/>
    <col min="12050" max="12052" width="8" style="4" bestFit="1" customWidth="1"/>
    <col min="12053" max="12288" width="9.140625" style="4"/>
    <col min="12289" max="12289" width="13.7109375" style="4" bestFit="1" customWidth="1"/>
    <col min="12290" max="12291" width="3.42578125" style="4" bestFit="1" customWidth="1"/>
    <col min="12292" max="12292" width="4" style="4" bestFit="1" customWidth="1"/>
    <col min="12293" max="12293" width="9.140625" style="4"/>
    <col min="12294" max="12296" width="7.140625" style="4" bestFit="1" customWidth="1"/>
    <col min="12297" max="12297" width="9.140625" style="4"/>
    <col min="12298" max="12298" width="6.85546875" style="4" bestFit="1" customWidth="1"/>
    <col min="12299" max="12299" width="7.7109375" style="4" bestFit="1" customWidth="1"/>
    <col min="12300" max="12300" width="8.7109375" style="4" bestFit="1" customWidth="1"/>
    <col min="12301" max="12302" width="9.140625" style="4"/>
    <col min="12303" max="12303" width="8" style="4" bestFit="1" customWidth="1"/>
    <col min="12304" max="12304" width="8.42578125" style="4" bestFit="1" customWidth="1"/>
    <col min="12305" max="12305" width="9.140625" style="4"/>
    <col min="12306" max="12308" width="8" style="4" bestFit="1" customWidth="1"/>
    <col min="12309" max="12544" width="9.140625" style="4"/>
    <col min="12545" max="12545" width="13.7109375" style="4" bestFit="1" customWidth="1"/>
    <col min="12546" max="12547" width="3.42578125" style="4" bestFit="1" customWidth="1"/>
    <col min="12548" max="12548" width="4" style="4" bestFit="1" customWidth="1"/>
    <col min="12549" max="12549" width="9.140625" style="4"/>
    <col min="12550" max="12552" width="7.140625" style="4" bestFit="1" customWidth="1"/>
    <col min="12553" max="12553" width="9.140625" style="4"/>
    <col min="12554" max="12554" width="6.85546875" style="4" bestFit="1" customWidth="1"/>
    <col min="12555" max="12555" width="7.7109375" style="4" bestFit="1" customWidth="1"/>
    <col min="12556" max="12556" width="8.7109375" style="4" bestFit="1" customWidth="1"/>
    <col min="12557" max="12558" width="9.140625" style="4"/>
    <col min="12559" max="12559" width="8" style="4" bestFit="1" customWidth="1"/>
    <col min="12560" max="12560" width="8.42578125" style="4" bestFit="1" customWidth="1"/>
    <col min="12561" max="12561" width="9.140625" style="4"/>
    <col min="12562" max="12564" width="8" style="4" bestFit="1" customWidth="1"/>
    <col min="12565" max="12800" width="9.140625" style="4"/>
    <col min="12801" max="12801" width="13.7109375" style="4" bestFit="1" customWidth="1"/>
    <col min="12802" max="12803" width="3.42578125" style="4" bestFit="1" customWidth="1"/>
    <col min="12804" max="12804" width="4" style="4" bestFit="1" customWidth="1"/>
    <col min="12805" max="12805" width="9.140625" style="4"/>
    <col min="12806" max="12808" width="7.140625" style="4" bestFit="1" customWidth="1"/>
    <col min="12809" max="12809" width="9.140625" style="4"/>
    <col min="12810" max="12810" width="6.85546875" style="4" bestFit="1" customWidth="1"/>
    <col min="12811" max="12811" width="7.7109375" style="4" bestFit="1" customWidth="1"/>
    <col min="12812" max="12812" width="8.7109375" style="4" bestFit="1" customWidth="1"/>
    <col min="12813" max="12814" width="9.140625" style="4"/>
    <col min="12815" max="12815" width="8" style="4" bestFit="1" customWidth="1"/>
    <col min="12816" max="12816" width="8.42578125" style="4" bestFit="1" customWidth="1"/>
    <col min="12817" max="12817" width="9.140625" style="4"/>
    <col min="12818" max="12820" width="8" style="4" bestFit="1" customWidth="1"/>
    <col min="12821" max="13056" width="9.140625" style="4"/>
    <col min="13057" max="13057" width="13.7109375" style="4" bestFit="1" customWidth="1"/>
    <col min="13058" max="13059" width="3.42578125" style="4" bestFit="1" customWidth="1"/>
    <col min="13060" max="13060" width="4" style="4" bestFit="1" customWidth="1"/>
    <col min="13061" max="13061" width="9.140625" style="4"/>
    <col min="13062" max="13064" width="7.140625" style="4" bestFit="1" customWidth="1"/>
    <col min="13065" max="13065" width="9.140625" style="4"/>
    <col min="13066" max="13066" width="6.85546875" style="4" bestFit="1" customWidth="1"/>
    <col min="13067" max="13067" width="7.7109375" style="4" bestFit="1" customWidth="1"/>
    <col min="13068" max="13068" width="8.7109375" style="4" bestFit="1" customWidth="1"/>
    <col min="13069" max="13070" width="9.140625" style="4"/>
    <col min="13071" max="13071" width="8" style="4" bestFit="1" customWidth="1"/>
    <col min="13072" max="13072" width="8.42578125" style="4" bestFit="1" customWidth="1"/>
    <col min="13073" max="13073" width="9.140625" style="4"/>
    <col min="13074" max="13076" width="8" style="4" bestFit="1" customWidth="1"/>
    <col min="13077" max="13312" width="9.140625" style="4"/>
    <col min="13313" max="13313" width="13.7109375" style="4" bestFit="1" customWidth="1"/>
    <col min="13314" max="13315" width="3.42578125" style="4" bestFit="1" customWidth="1"/>
    <col min="13316" max="13316" width="4" style="4" bestFit="1" customWidth="1"/>
    <col min="13317" max="13317" width="9.140625" style="4"/>
    <col min="13318" max="13320" width="7.140625" style="4" bestFit="1" customWidth="1"/>
    <col min="13321" max="13321" width="9.140625" style="4"/>
    <col min="13322" max="13322" width="6.85546875" style="4" bestFit="1" customWidth="1"/>
    <col min="13323" max="13323" width="7.7109375" style="4" bestFit="1" customWidth="1"/>
    <col min="13324" max="13324" width="8.7109375" style="4" bestFit="1" customWidth="1"/>
    <col min="13325" max="13326" width="9.140625" style="4"/>
    <col min="13327" max="13327" width="8" style="4" bestFit="1" customWidth="1"/>
    <col min="13328" max="13328" width="8.42578125" style="4" bestFit="1" customWidth="1"/>
    <col min="13329" max="13329" width="9.140625" style="4"/>
    <col min="13330" max="13332" width="8" style="4" bestFit="1" customWidth="1"/>
    <col min="13333" max="13568" width="9.140625" style="4"/>
    <col min="13569" max="13569" width="13.7109375" style="4" bestFit="1" customWidth="1"/>
    <col min="13570" max="13571" width="3.42578125" style="4" bestFit="1" customWidth="1"/>
    <col min="13572" max="13572" width="4" style="4" bestFit="1" customWidth="1"/>
    <col min="13573" max="13573" width="9.140625" style="4"/>
    <col min="13574" max="13576" width="7.140625" style="4" bestFit="1" customWidth="1"/>
    <col min="13577" max="13577" width="9.140625" style="4"/>
    <col min="13578" max="13578" width="6.85546875" style="4" bestFit="1" customWidth="1"/>
    <col min="13579" max="13579" width="7.7109375" style="4" bestFit="1" customWidth="1"/>
    <col min="13580" max="13580" width="8.7109375" style="4" bestFit="1" customWidth="1"/>
    <col min="13581" max="13582" width="9.140625" style="4"/>
    <col min="13583" max="13583" width="8" style="4" bestFit="1" customWidth="1"/>
    <col min="13584" max="13584" width="8.42578125" style="4" bestFit="1" customWidth="1"/>
    <col min="13585" max="13585" width="9.140625" style="4"/>
    <col min="13586" max="13588" width="8" style="4" bestFit="1" customWidth="1"/>
    <col min="13589" max="13824" width="9.140625" style="4"/>
    <col min="13825" max="13825" width="13.7109375" style="4" bestFit="1" customWidth="1"/>
    <col min="13826" max="13827" width="3.42578125" style="4" bestFit="1" customWidth="1"/>
    <col min="13828" max="13828" width="4" style="4" bestFit="1" customWidth="1"/>
    <col min="13829" max="13829" width="9.140625" style="4"/>
    <col min="13830" max="13832" width="7.140625" style="4" bestFit="1" customWidth="1"/>
    <col min="13833" max="13833" width="9.140625" style="4"/>
    <col min="13834" max="13834" width="6.85546875" style="4" bestFit="1" customWidth="1"/>
    <col min="13835" max="13835" width="7.7109375" style="4" bestFit="1" customWidth="1"/>
    <col min="13836" max="13836" width="8.7109375" style="4" bestFit="1" customWidth="1"/>
    <col min="13837" max="13838" width="9.140625" style="4"/>
    <col min="13839" max="13839" width="8" style="4" bestFit="1" customWidth="1"/>
    <col min="13840" max="13840" width="8.42578125" style="4" bestFit="1" customWidth="1"/>
    <col min="13841" max="13841" width="9.140625" style="4"/>
    <col min="13842" max="13844" width="8" style="4" bestFit="1" customWidth="1"/>
    <col min="13845" max="14080" width="9.140625" style="4"/>
    <col min="14081" max="14081" width="13.7109375" style="4" bestFit="1" customWidth="1"/>
    <col min="14082" max="14083" width="3.42578125" style="4" bestFit="1" customWidth="1"/>
    <col min="14084" max="14084" width="4" style="4" bestFit="1" customWidth="1"/>
    <col min="14085" max="14085" width="9.140625" style="4"/>
    <col min="14086" max="14088" width="7.140625" style="4" bestFit="1" customWidth="1"/>
    <col min="14089" max="14089" width="9.140625" style="4"/>
    <col min="14090" max="14090" width="6.85546875" style="4" bestFit="1" customWidth="1"/>
    <col min="14091" max="14091" width="7.7109375" style="4" bestFit="1" customWidth="1"/>
    <col min="14092" max="14092" width="8.7109375" style="4" bestFit="1" customWidth="1"/>
    <col min="14093" max="14094" width="9.140625" style="4"/>
    <col min="14095" max="14095" width="8" style="4" bestFit="1" customWidth="1"/>
    <col min="14096" max="14096" width="8.42578125" style="4" bestFit="1" customWidth="1"/>
    <col min="14097" max="14097" width="9.140625" style="4"/>
    <col min="14098" max="14100" width="8" style="4" bestFit="1" customWidth="1"/>
    <col min="14101" max="14336" width="9.140625" style="4"/>
    <col min="14337" max="14337" width="13.7109375" style="4" bestFit="1" customWidth="1"/>
    <col min="14338" max="14339" width="3.42578125" style="4" bestFit="1" customWidth="1"/>
    <col min="14340" max="14340" width="4" style="4" bestFit="1" customWidth="1"/>
    <col min="14341" max="14341" width="9.140625" style="4"/>
    <col min="14342" max="14344" width="7.140625" style="4" bestFit="1" customWidth="1"/>
    <col min="14345" max="14345" width="9.140625" style="4"/>
    <col min="14346" max="14346" width="6.85546875" style="4" bestFit="1" customWidth="1"/>
    <col min="14347" max="14347" width="7.7109375" style="4" bestFit="1" customWidth="1"/>
    <col min="14348" max="14348" width="8.7109375" style="4" bestFit="1" customWidth="1"/>
    <col min="14349" max="14350" width="9.140625" style="4"/>
    <col min="14351" max="14351" width="8" style="4" bestFit="1" customWidth="1"/>
    <col min="14352" max="14352" width="8.42578125" style="4" bestFit="1" customWidth="1"/>
    <col min="14353" max="14353" width="9.140625" style="4"/>
    <col min="14354" max="14356" width="8" style="4" bestFit="1" customWidth="1"/>
    <col min="14357" max="14592" width="9.140625" style="4"/>
    <col min="14593" max="14593" width="13.7109375" style="4" bestFit="1" customWidth="1"/>
    <col min="14594" max="14595" width="3.42578125" style="4" bestFit="1" customWidth="1"/>
    <col min="14596" max="14596" width="4" style="4" bestFit="1" customWidth="1"/>
    <col min="14597" max="14597" width="9.140625" style="4"/>
    <col min="14598" max="14600" width="7.140625" style="4" bestFit="1" customWidth="1"/>
    <col min="14601" max="14601" width="9.140625" style="4"/>
    <col min="14602" max="14602" width="6.85546875" style="4" bestFit="1" customWidth="1"/>
    <col min="14603" max="14603" width="7.7109375" style="4" bestFit="1" customWidth="1"/>
    <col min="14604" max="14604" width="8.7109375" style="4" bestFit="1" customWidth="1"/>
    <col min="14605" max="14606" width="9.140625" style="4"/>
    <col min="14607" max="14607" width="8" style="4" bestFit="1" customWidth="1"/>
    <col min="14608" max="14608" width="8.42578125" style="4" bestFit="1" customWidth="1"/>
    <col min="14609" max="14609" width="9.140625" style="4"/>
    <col min="14610" max="14612" width="8" style="4" bestFit="1" customWidth="1"/>
    <col min="14613" max="14848" width="9.140625" style="4"/>
    <col min="14849" max="14849" width="13.7109375" style="4" bestFit="1" customWidth="1"/>
    <col min="14850" max="14851" width="3.42578125" style="4" bestFit="1" customWidth="1"/>
    <col min="14852" max="14852" width="4" style="4" bestFit="1" customWidth="1"/>
    <col min="14853" max="14853" width="9.140625" style="4"/>
    <col min="14854" max="14856" width="7.140625" style="4" bestFit="1" customWidth="1"/>
    <col min="14857" max="14857" width="9.140625" style="4"/>
    <col min="14858" max="14858" width="6.85546875" style="4" bestFit="1" customWidth="1"/>
    <col min="14859" max="14859" width="7.7109375" style="4" bestFit="1" customWidth="1"/>
    <col min="14860" max="14860" width="8.7109375" style="4" bestFit="1" customWidth="1"/>
    <col min="14861" max="14862" width="9.140625" style="4"/>
    <col min="14863" max="14863" width="8" style="4" bestFit="1" customWidth="1"/>
    <col min="14864" max="14864" width="8.42578125" style="4" bestFit="1" customWidth="1"/>
    <col min="14865" max="14865" width="9.140625" style="4"/>
    <col min="14866" max="14868" width="8" style="4" bestFit="1" customWidth="1"/>
    <col min="14869" max="15104" width="9.140625" style="4"/>
    <col min="15105" max="15105" width="13.7109375" style="4" bestFit="1" customWidth="1"/>
    <col min="15106" max="15107" width="3.42578125" style="4" bestFit="1" customWidth="1"/>
    <col min="15108" max="15108" width="4" style="4" bestFit="1" customWidth="1"/>
    <col min="15109" max="15109" width="9.140625" style="4"/>
    <col min="15110" max="15112" width="7.140625" style="4" bestFit="1" customWidth="1"/>
    <col min="15113" max="15113" width="9.140625" style="4"/>
    <col min="15114" max="15114" width="6.85546875" style="4" bestFit="1" customWidth="1"/>
    <col min="15115" max="15115" width="7.7109375" style="4" bestFit="1" customWidth="1"/>
    <col min="15116" max="15116" width="8.7109375" style="4" bestFit="1" customWidth="1"/>
    <col min="15117" max="15118" width="9.140625" style="4"/>
    <col min="15119" max="15119" width="8" style="4" bestFit="1" customWidth="1"/>
    <col min="15120" max="15120" width="8.42578125" style="4" bestFit="1" customWidth="1"/>
    <col min="15121" max="15121" width="9.140625" style="4"/>
    <col min="15122" max="15124" width="8" style="4" bestFit="1" customWidth="1"/>
    <col min="15125" max="15360" width="9.140625" style="4"/>
    <col min="15361" max="15361" width="13.7109375" style="4" bestFit="1" customWidth="1"/>
    <col min="15362" max="15363" width="3.42578125" style="4" bestFit="1" customWidth="1"/>
    <col min="15364" max="15364" width="4" style="4" bestFit="1" customWidth="1"/>
    <col min="15365" max="15365" width="9.140625" style="4"/>
    <col min="15366" max="15368" width="7.140625" style="4" bestFit="1" customWidth="1"/>
    <col min="15369" max="15369" width="9.140625" style="4"/>
    <col min="15370" max="15370" width="6.85546875" style="4" bestFit="1" customWidth="1"/>
    <col min="15371" max="15371" width="7.7109375" style="4" bestFit="1" customWidth="1"/>
    <col min="15372" max="15372" width="8.7109375" style="4" bestFit="1" customWidth="1"/>
    <col min="15373" max="15374" width="9.140625" style="4"/>
    <col min="15375" max="15375" width="8" style="4" bestFit="1" customWidth="1"/>
    <col min="15376" max="15376" width="8.42578125" style="4" bestFit="1" customWidth="1"/>
    <col min="15377" max="15377" width="9.140625" style="4"/>
    <col min="15378" max="15380" width="8" style="4" bestFit="1" customWidth="1"/>
    <col min="15381" max="15616" width="9.140625" style="4"/>
    <col min="15617" max="15617" width="13.7109375" style="4" bestFit="1" customWidth="1"/>
    <col min="15618" max="15619" width="3.42578125" style="4" bestFit="1" customWidth="1"/>
    <col min="15620" max="15620" width="4" style="4" bestFit="1" customWidth="1"/>
    <col min="15621" max="15621" width="9.140625" style="4"/>
    <col min="15622" max="15624" width="7.140625" style="4" bestFit="1" customWidth="1"/>
    <col min="15625" max="15625" width="9.140625" style="4"/>
    <col min="15626" max="15626" width="6.85546875" style="4" bestFit="1" customWidth="1"/>
    <col min="15627" max="15627" width="7.7109375" style="4" bestFit="1" customWidth="1"/>
    <col min="15628" max="15628" width="8.7109375" style="4" bestFit="1" customWidth="1"/>
    <col min="15629" max="15630" width="9.140625" style="4"/>
    <col min="15631" max="15631" width="8" style="4" bestFit="1" customWidth="1"/>
    <col min="15632" max="15632" width="8.42578125" style="4" bestFit="1" customWidth="1"/>
    <col min="15633" max="15633" width="9.140625" style="4"/>
    <col min="15634" max="15636" width="8" style="4" bestFit="1" customWidth="1"/>
    <col min="15637" max="15872" width="9.140625" style="4"/>
    <col min="15873" max="15873" width="13.7109375" style="4" bestFit="1" customWidth="1"/>
    <col min="15874" max="15875" width="3.42578125" style="4" bestFit="1" customWidth="1"/>
    <col min="15876" max="15876" width="4" style="4" bestFit="1" customWidth="1"/>
    <col min="15877" max="15877" width="9.140625" style="4"/>
    <col min="15878" max="15880" width="7.140625" style="4" bestFit="1" customWidth="1"/>
    <col min="15881" max="15881" width="9.140625" style="4"/>
    <col min="15882" max="15882" width="6.85546875" style="4" bestFit="1" customWidth="1"/>
    <col min="15883" max="15883" width="7.7109375" style="4" bestFit="1" customWidth="1"/>
    <col min="15884" max="15884" width="8.7109375" style="4" bestFit="1" customWidth="1"/>
    <col min="15885" max="15886" width="9.140625" style="4"/>
    <col min="15887" max="15887" width="8" style="4" bestFit="1" customWidth="1"/>
    <col min="15888" max="15888" width="8.42578125" style="4" bestFit="1" customWidth="1"/>
    <col min="15889" max="15889" width="9.140625" style="4"/>
    <col min="15890" max="15892" width="8" style="4" bestFit="1" customWidth="1"/>
    <col min="15893" max="16128" width="9.140625" style="4"/>
    <col min="16129" max="16129" width="13.7109375" style="4" bestFit="1" customWidth="1"/>
    <col min="16130" max="16131" width="3.42578125" style="4" bestFit="1" customWidth="1"/>
    <col min="16132" max="16132" width="4" style="4" bestFit="1" customWidth="1"/>
    <col min="16133" max="16133" width="9.140625" style="4"/>
    <col min="16134" max="16136" width="7.140625" style="4" bestFit="1" customWidth="1"/>
    <col min="16137" max="16137" width="9.140625" style="4"/>
    <col min="16138" max="16138" width="6.85546875" style="4" bestFit="1" customWidth="1"/>
    <col min="16139" max="16139" width="7.7109375" style="4" bestFit="1" customWidth="1"/>
    <col min="16140" max="16140" width="8.7109375" style="4" bestFit="1" customWidth="1"/>
    <col min="16141" max="16142" width="9.140625" style="4"/>
    <col min="16143" max="16143" width="8" style="4" bestFit="1" customWidth="1"/>
    <col min="16144" max="16144" width="8.42578125" style="4" bestFit="1" customWidth="1"/>
    <col min="16145" max="16145" width="9.140625" style="4"/>
    <col min="16146" max="16148" width="8" style="4" bestFit="1" customWidth="1"/>
    <col min="16149" max="16384" width="9.140625" style="4"/>
  </cols>
  <sheetData>
    <row r="1" spans="1:20" s="6" customFormat="1" ht="106.5">
      <c r="A1" s="5" t="s">
        <v>49</v>
      </c>
      <c r="B1" s="6" t="s">
        <v>50</v>
      </c>
      <c r="C1" s="6" t="s">
        <v>51</v>
      </c>
      <c r="D1" s="6" t="s">
        <v>52</v>
      </c>
      <c r="F1" s="6" t="s">
        <v>50</v>
      </c>
      <c r="G1" s="6" t="s">
        <v>51</v>
      </c>
      <c r="H1" s="6" t="s">
        <v>52</v>
      </c>
      <c r="J1" s="6" t="s">
        <v>50</v>
      </c>
      <c r="K1" s="6" t="s">
        <v>51</v>
      </c>
      <c r="L1" s="6" t="s">
        <v>52</v>
      </c>
      <c r="M1" s="6" t="s">
        <v>53</v>
      </c>
      <c r="O1" s="6" t="s">
        <v>54</v>
      </c>
      <c r="P1" s="6" t="s">
        <v>55</v>
      </c>
      <c r="R1" s="6" t="s">
        <v>56</v>
      </c>
      <c r="S1" s="6" t="s">
        <v>57</v>
      </c>
      <c r="T1" s="6" t="s">
        <v>58</v>
      </c>
    </row>
    <row r="2" spans="1:20">
      <c r="A2" s="7">
        <v>8000</v>
      </c>
      <c r="B2" s="4">
        <v>1</v>
      </c>
      <c r="C2" s="4">
        <f t="shared" ref="C2:C9" si="0">FLOOR(0.2*D2,1)</f>
        <v>2</v>
      </c>
      <c r="D2" s="4">
        <v>13</v>
      </c>
      <c r="F2" s="8">
        <v>706.04</v>
      </c>
      <c r="G2" s="8">
        <v>282.75</v>
      </c>
      <c r="H2" s="8">
        <v>92.31</v>
      </c>
      <c r="I2" s="8"/>
      <c r="J2" s="8">
        <f t="shared" ref="J2:L9" si="1">B2*F2*12</f>
        <v>8472.48</v>
      </c>
      <c r="K2" s="8">
        <f t="shared" si="1"/>
        <v>6786</v>
      </c>
      <c r="L2" s="8">
        <f t="shared" si="1"/>
        <v>14400.36</v>
      </c>
      <c r="M2" s="8">
        <f t="shared" ref="M2:M9" si="2">SUM(J2:L2)</f>
        <v>29658.84</v>
      </c>
      <c r="N2" s="8"/>
      <c r="O2" s="8">
        <f t="shared" ref="O2:O9" si="3">0.48*M2</f>
        <v>14236.243199999999</v>
      </c>
      <c r="P2" s="8">
        <f t="shared" ref="P2:P9" si="4">M2-O2</f>
        <v>15422.596800000001</v>
      </c>
      <c r="Q2" s="8"/>
      <c r="R2" s="8">
        <f>0.8*O2</f>
        <v>11388.994559999999</v>
      </c>
      <c r="S2" s="8">
        <f t="shared" ref="S2:S9" si="5">O2+R2</f>
        <v>25625.237759999996</v>
      </c>
      <c r="T2" s="8">
        <f t="shared" ref="T2:T9" si="6">M2-S2</f>
        <v>4033.6022400000038</v>
      </c>
    </row>
    <row r="3" spans="1:20">
      <c r="A3" s="7" t="s">
        <v>59</v>
      </c>
      <c r="B3" s="4">
        <v>1</v>
      </c>
      <c r="C3" s="4">
        <f t="shared" si="0"/>
        <v>3</v>
      </c>
      <c r="D3" s="4">
        <v>15</v>
      </c>
      <c r="F3" s="8">
        <v>706.04</v>
      </c>
      <c r="G3" s="8">
        <v>464.83</v>
      </c>
      <c r="H3" s="8">
        <v>122.63</v>
      </c>
      <c r="I3" s="8"/>
      <c r="J3" s="8">
        <f t="shared" si="1"/>
        <v>8472.48</v>
      </c>
      <c r="K3" s="8">
        <f t="shared" si="1"/>
        <v>16733.88</v>
      </c>
      <c r="L3" s="8">
        <f t="shared" si="1"/>
        <v>22073.399999999998</v>
      </c>
      <c r="M3" s="8">
        <f t="shared" si="2"/>
        <v>47279.759999999995</v>
      </c>
      <c r="N3" s="8"/>
      <c r="O3" s="8">
        <f t="shared" si="3"/>
        <v>22694.284799999998</v>
      </c>
      <c r="P3" s="8">
        <f t="shared" si="4"/>
        <v>24585.475199999997</v>
      </c>
      <c r="Q3" s="8"/>
      <c r="R3" s="8">
        <f t="shared" ref="R3:R9" si="7">0.8*O3</f>
        <v>18155.42784</v>
      </c>
      <c r="S3" s="8">
        <f t="shared" si="5"/>
        <v>40849.712639999998</v>
      </c>
      <c r="T3" s="8">
        <f t="shared" si="6"/>
        <v>6430.0473599999968</v>
      </c>
    </row>
    <row r="4" spans="1:20">
      <c r="A4" s="7" t="s">
        <v>60</v>
      </c>
      <c r="B4" s="4">
        <v>1</v>
      </c>
      <c r="C4" s="4">
        <f t="shared" si="0"/>
        <v>3</v>
      </c>
      <c r="D4" s="4">
        <v>17</v>
      </c>
      <c r="F4" s="8">
        <v>735.77</v>
      </c>
      <c r="G4" s="8">
        <v>601.05999999999995</v>
      </c>
      <c r="H4" s="8">
        <v>162.77000000000001</v>
      </c>
      <c r="I4" s="8"/>
      <c r="J4" s="8">
        <f t="shared" si="1"/>
        <v>8829.24</v>
      </c>
      <c r="K4" s="8">
        <f t="shared" si="1"/>
        <v>21638.159999999996</v>
      </c>
      <c r="L4" s="8">
        <f t="shared" si="1"/>
        <v>33205.08</v>
      </c>
      <c r="M4" s="8">
        <f t="shared" si="2"/>
        <v>63672.479999999996</v>
      </c>
      <c r="N4" s="8"/>
      <c r="O4" s="8">
        <f t="shared" si="3"/>
        <v>30562.790399999998</v>
      </c>
      <c r="P4" s="8">
        <f t="shared" si="4"/>
        <v>33109.689599999998</v>
      </c>
      <c r="Q4" s="8"/>
      <c r="R4" s="8">
        <f t="shared" si="7"/>
        <v>24450.232319999999</v>
      </c>
      <c r="S4" s="8">
        <f t="shared" si="5"/>
        <v>55013.022719999994</v>
      </c>
      <c r="T4" s="8">
        <f t="shared" si="6"/>
        <v>8659.4572800000024</v>
      </c>
    </row>
    <row r="5" spans="1:20">
      <c r="A5" s="7" t="s">
        <v>61</v>
      </c>
      <c r="B5" s="4">
        <v>1</v>
      </c>
      <c r="C5" s="4">
        <f t="shared" si="0"/>
        <v>3</v>
      </c>
      <c r="D5" s="4">
        <v>19</v>
      </c>
      <c r="F5" s="8">
        <v>735.77</v>
      </c>
      <c r="G5" s="8">
        <v>655.9</v>
      </c>
      <c r="H5" s="8">
        <v>162.77000000000001</v>
      </c>
      <c r="I5" s="8"/>
      <c r="J5" s="8">
        <f t="shared" si="1"/>
        <v>8829.24</v>
      </c>
      <c r="K5" s="8">
        <f t="shared" si="1"/>
        <v>23612.399999999998</v>
      </c>
      <c r="L5" s="8">
        <f t="shared" si="1"/>
        <v>37111.56</v>
      </c>
      <c r="M5" s="8">
        <f t="shared" si="2"/>
        <v>69553.2</v>
      </c>
      <c r="N5" s="8"/>
      <c r="O5" s="8">
        <f t="shared" si="3"/>
        <v>33385.536</v>
      </c>
      <c r="P5" s="8">
        <f t="shared" si="4"/>
        <v>36167.663999999997</v>
      </c>
      <c r="Q5" s="8"/>
      <c r="R5" s="8">
        <f t="shared" si="7"/>
        <v>26708.428800000002</v>
      </c>
      <c r="S5" s="8">
        <f t="shared" si="5"/>
        <v>60093.964800000002</v>
      </c>
      <c r="T5" s="8">
        <f t="shared" si="6"/>
        <v>9459.2351999999955</v>
      </c>
    </row>
    <row r="6" spans="1:20">
      <c r="A6" s="7" t="s">
        <v>62</v>
      </c>
      <c r="B6" s="4">
        <v>1</v>
      </c>
      <c r="C6" s="4">
        <f t="shared" si="0"/>
        <v>5</v>
      </c>
      <c r="D6" s="4">
        <v>25</v>
      </c>
      <c r="F6" s="8">
        <v>735.77</v>
      </c>
      <c r="G6" s="8">
        <v>655.9</v>
      </c>
      <c r="H6" s="8">
        <v>223.5</v>
      </c>
      <c r="I6" s="8"/>
      <c r="J6" s="8">
        <f t="shared" si="1"/>
        <v>8829.24</v>
      </c>
      <c r="K6" s="8">
        <f t="shared" si="1"/>
        <v>39354</v>
      </c>
      <c r="L6" s="8">
        <f t="shared" si="1"/>
        <v>67050</v>
      </c>
      <c r="M6" s="8">
        <f t="shared" si="2"/>
        <v>115233.23999999999</v>
      </c>
      <c r="N6" s="8"/>
      <c r="O6" s="8">
        <f t="shared" si="3"/>
        <v>55311.955199999997</v>
      </c>
      <c r="P6" s="8">
        <f t="shared" si="4"/>
        <v>59921.284799999994</v>
      </c>
      <c r="Q6" s="8"/>
      <c r="R6" s="8">
        <f t="shared" si="7"/>
        <v>44249.564160000002</v>
      </c>
      <c r="S6" s="8">
        <f t="shared" si="5"/>
        <v>99561.519360000006</v>
      </c>
      <c r="T6" s="8">
        <f t="shared" si="6"/>
        <v>15671.720639999985</v>
      </c>
    </row>
    <row r="7" spans="1:20">
      <c r="A7" s="7" t="s">
        <v>63</v>
      </c>
      <c r="B7" s="4">
        <v>1</v>
      </c>
      <c r="C7" s="4">
        <f t="shared" si="0"/>
        <v>6</v>
      </c>
      <c r="D7" s="4">
        <v>31</v>
      </c>
      <c r="F7" s="8">
        <v>760.23</v>
      </c>
      <c r="G7" s="8">
        <v>655.9</v>
      </c>
      <c r="H7" s="8">
        <v>289.08</v>
      </c>
      <c r="I7" s="8"/>
      <c r="J7" s="8">
        <f t="shared" si="1"/>
        <v>9122.76</v>
      </c>
      <c r="K7" s="8">
        <f t="shared" si="1"/>
        <v>47224.799999999996</v>
      </c>
      <c r="L7" s="8">
        <f t="shared" si="1"/>
        <v>107537.76</v>
      </c>
      <c r="M7" s="8">
        <f t="shared" si="2"/>
        <v>163885.32</v>
      </c>
      <c r="N7" s="8"/>
      <c r="O7" s="8">
        <f t="shared" si="3"/>
        <v>78664.953599999993</v>
      </c>
      <c r="P7" s="8">
        <f t="shared" si="4"/>
        <v>85220.366400000014</v>
      </c>
      <c r="Q7" s="8"/>
      <c r="R7" s="8">
        <f t="shared" si="7"/>
        <v>62931.962879999999</v>
      </c>
      <c r="S7" s="8">
        <f t="shared" si="5"/>
        <v>141596.91647999999</v>
      </c>
      <c r="T7" s="8">
        <f t="shared" si="6"/>
        <v>22288.403520000022</v>
      </c>
    </row>
    <row r="8" spans="1:20">
      <c r="A8" s="7" t="s">
        <v>64</v>
      </c>
      <c r="B8" s="4">
        <v>1</v>
      </c>
      <c r="C8" s="4">
        <f t="shared" si="0"/>
        <v>7</v>
      </c>
      <c r="D8" s="4">
        <v>37</v>
      </c>
      <c r="F8" s="8">
        <v>760.23</v>
      </c>
      <c r="G8" s="8">
        <v>655.9</v>
      </c>
      <c r="H8" s="8">
        <v>329.17</v>
      </c>
      <c r="I8" s="8"/>
      <c r="J8" s="8">
        <f t="shared" si="1"/>
        <v>9122.76</v>
      </c>
      <c r="K8" s="8">
        <f t="shared" si="1"/>
        <v>55095.600000000006</v>
      </c>
      <c r="L8" s="8">
        <f t="shared" si="1"/>
        <v>146151.48000000001</v>
      </c>
      <c r="M8" s="8">
        <f t="shared" si="2"/>
        <v>210369.84000000003</v>
      </c>
      <c r="N8" s="8"/>
      <c r="O8" s="8">
        <f t="shared" si="3"/>
        <v>100977.52320000001</v>
      </c>
      <c r="P8" s="8">
        <f t="shared" si="4"/>
        <v>109392.31680000002</v>
      </c>
      <c r="Q8" s="8"/>
      <c r="R8" s="8">
        <f t="shared" si="7"/>
        <v>80782.018560000011</v>
      </c>
      <c r="S8" s="8">
        <f t="shared" si="5"/>
        <v>181759.54176000002</v>
      </c>
      <c r="T8" s="8">
        <f t="shared" si="6"/>
        <v>28610.298240000004</v>
      </c>
    </row>
    <row r="9" spans="1:20">
      <c r="A9" s="7" t="s">
        <v>65</v>
      </c>
      <c r="B9" s="4">
        <v>1</v>
      </c>
      <c r="C9" s="4">
        <f t="shared" si="0"/>
        <v>7</v>
      </c>
      <c r="D9" s="4">
        <v>39</v>
      </c>
      <c r="F9" s="8">
        <v>760.23</v>
      </c>
      <c r="G9" s="8">
        <v>655.9</v>
      </c>
      <c r="H9" s="8">
        <v>368.04</v>
      </c>
      <c r="I9" s="8"/>
      <c r="J9" s="8">
        <f t="shared" si="1"/>
        <v>9122.76</v>
      </c>
      <c r="K9" s="8">
        <f t="shared" si="1"/>
        <v>55095.600000000006</v>
      </c>
      <c r="L9" s="8">
        <f t="shared" si="1"/>
        <v>172242.72000000003</v>
      </c>
      <c r="M9" s="8">
        <f t="shared" si="2"/>
        <v>236461.08000000005</v>
      </c>
      <c r="N9" s="8"/>
      <c r="O9" s="8">
        <f t="shared" si="3"/>
        <v>113501.31840000002</v>
      </c>
      <c r="P9" s="8">
        <f t="shared" si="4"/>
        <v>122959.76160000003</v>
      </c>
      <c r="Q9" s="8"/>
      <c r="R9" s="8">
        <f t="shared" si="7"/>
        <v>90801.054720000015</v>
      </c>
      <c r="S9" s="8">
        <f t="shared" si="5"/>
        <v>204302.37312000003</v>
      </c>
      <c r="T9" s="8">
        <f t="shared" si="6"/>
        <v>32158.706880000012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basisgegevens</vt:lpstr>
      <vt:lpstr>pa</vt:lpstr>
    </vt:vector>
  </TitlesOfParts>
  <Company>DRIESSEN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Kaal</dc:creator>
  <cp:lastModifiedBy>harryp</cp:lastModifiedBy>
  <cp:lastPrinted>2012-05-03T08:30:28Z</cp:lastPrinted>
  <dcterms:created xsi:type="dcterms:W3CDTF">2011-09-22T08:36:53Z</dcterms:created>
  <dcterms:modified xsi:type="dcterms:W3CDTF">2013-01-01T11:12:42Z</dcterms:modified>
</cp:coreProperties>
</file>